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70" yWindow="195" windowWidth="10605" windowHeight="8040" tabRatio="906"/>
  </bookViews>
  <sheets>
    <sheet name="Прил. 1" sheetId="21" r:id="rId1"/>
    <sheet name="Прил. 2" sheetId="22" r:id="rId2"/>
  </sheets>
  <externalReferences>
    <externalReference r:id="rId3"/>
    <externalReference r:id="rId4"/>
    <externalReference r:id="rId5"/>
  </externalReferences>
  <definedNames>
    <definedName name="\" localSheetId="0">#REF!</definedName>
    <definedName name="\" localSheetId="1">#REF!</definedName>
    <definedName name="\">#REF!</definedName>
    <definedName name="H?Address" localSheetId="0">#REF!</definedName>
    <definedName name="H?Address" localSheetId="1">#REF!</definedName>
    <definedName name="H?Address">#REF!</definedName>
    <definedName name="H?Description" localSheetId="1">#REF!</definedName>
    <definedName name="H?Description">#REF!</definedName>
    <definedName name="H?EntityName" localSheetId="1">#REF!</definedName>
    <definedName name="H?EntityName">#REF!</definedName>
    <definedName name="H?Name" localSheetId="1">#REF!</definedName>
    <definedName name="H?Name">#REF!</definedName>
    <definedName name="H?OKATO" localSheetId="1">#REF!</definedName>
    <definedName name="H?OKATO">#REF!</definedName>
    <definedName name="H?OKFS" localSheetId="1">#REF!</definedName>
    <definedName name="H?OKFS">#REF!</definedName>
    <definedName name="H?OKOGU" localSheetId="1">#REF!</definedName>
    <definedName name="H?OKOGU">#REF!</definedName>
    <definedName name="H?OKONX" localSheetId="1">#REF!</definedName>
    <definedName name="H?OKONX">#REF!</definedName>
    <definedName name="H?OKOPF" localSheetId="1">#REF!</definedName>
    <definedName name="H?OKOPF">#REF!</definedName>
    <definedName name="H?OKPO" localSheetId="1">#REF!</definedName>
    <definedName name="H?OKPO">#REF!</definedName>
    <definedName name="H?OKVD" localSheetId="1">#REF!</definedName>
    <definedName name="H?OKVD">#REF!</definedName>
    <definedName name="H?Period" localSheetId="1">#REF!</definedName>
    <definedName name="H?Period">#REF!</definedName>
    <definedName name="H?Table" localSheetId="1">#REF!</definedName>
    <definedName name="H?Table">#REF!</definedName>
    <definedName name="H?Title" localSheetId="1">#REF!</definedName>
    <definedName name="H?Title">#REF!</definedName>
    <definedName name="Helper_ТЭС_Котельные">[1]Справочники!$A$2:$A$4,[1]Справочники!$A$16:$A$18</definedName>
    <definedName name="P1_T1_Protect" hidden="1">[2]перекрестка!$J$42:$K$46,[2]перекрестка!$J$49,[2]перекрестка!$J$50:$K$54,[2]перекрестка!$J$55,[2]перекрестка!$J$56:$K$60,[2]перекрестка!$J$62:$K$66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'[2]18.2'!$F$12:$J$19,'[2]18.2'!$F$22:$J$25,'[2]18.2'!$B$28:$J$30,'[2]18.2'!$F$32:$J$32,'[2]18.2'!$B$34:$J$37,'[2]18.2'!$F$41:$J$46,'[2]18.2'!$F$53:$J$53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'[2]6'!$D$50:$H$61,'[2]6'!$J$50:$N$61,'[2]6'!$D$63:$H$65,'[2]6'!$J$63:$N$65,'[2]6'!$B$10:$B$21,'[2]6'!$D$10:$H$21,'[2]6'!$J$10:$N$21,'[2]6'!$D$23:$H$25,'[2]6'!$J$23:$N$25</definedName>
    <definedName name="P10_T1_Protect" hidden="1">[2]перекрестка!$F$42:$H$46,[2]перекрестка!$F$49:$G$49,[2]перекрестка!$F$50:$H$54,[2]перекрестка!$F$55:$G$55,[2]перекрестка!$F$56:$H$60</definedName>
    <definedName name="P10_T28_Protection">'[1]28'!$G$167:$H$169,'[1]28'!$D$172:$E$174,'[1]28'!$G$172:$H$174,'[1]28'!$D$178:$E$180,'[1]28'!$G$178:$H$181,'[1]28'!$D$184:$E$186,'[1]28'!$G$184:$H$186</definedName>
    <definedName name="P11_T1_Protect" hidden="1">[2]перекрестка!$F$62:$H$66,[2]перекрестка!$F$68:$H$72,[2]перекрестка!$F$74:$H$78,[2]перекрестка!$F$80:$H$84,[2]перекрестка!$F$89:$G$89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[2]перекрестка!$F$90:$H$94,[2]перекрестка!$F$95:$G$95,[2]перекрестка!$F$96:$H$100,[2]перекрестка!$F$102:$H$106,[2]перекрестка!$F$108:$H$112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[2]перекрестка!$F$114:$H$118,[2]перекрестка!$F$120:$H$124,[2]перекрестка!$F$127:$G$127,[2]перекрестка!$F$128:$H$132,[2]перекрестка!$F$133:$G$133</definedName>
    <definedName name="P14_T1_Protect" hidden="1">[2]перекрестка!$F$134:$H$138,[2]перекрестка!$F$140:$H$144,[2]перекрестка!$F$146:$H$150,[2]перекрестка!$F$152:$H$156,[2]перекрестка!$F$158:$H$162</definedName>
    <definedName name="P15_T1_Protect" hidden="1">[2]перекрестка!$J$158:$K$162,[2]перекрестка!$J$152:$K$156,[2]перекрестка!$J$146:$K$150,[2]перекрестка!$J$140:$K$144,[2]перекрестка!$J$11</definedName>
    <definedName name="P16_T1_Protect" hidden="1">[2]перекрестка!$J$12:$K$16,[2]перекрестка!$J$17,[2]перекрестка!$J$18:$K$22,[2]перекрестка!$J$24:$K$28,[2]перекрестка!$J$30:$K$34,[2]перекрестка!$F$23:$G$23</definedName>
    <definedName name="P17_T1_Protect" hidden="1">[2]перекрестка!$F$29:$G$29,[2]перекрестка!$F$61:$G$61,[2]перекрестка!$F$67:$G$67,[2]перекрестка!$F$101:$G$101,[2]перекрестка!$F$107:$G$107</definedName>
    <definedName name="P18_T1_Protect" localSheetId="0" hidden="1">[2]перекрестка!$F$139:$G$139,[2]перекрестка!$F$145:$G$145,[2]перекрестка!$J$36:$K$40,P1_T1_Protect,P2_T1_Protect,P3_T1_Protect,P4_T1_Protect</definedName>
    <definedName name="P18_T1_Protect" localSheetId="1" hidden="1">[2]перекрестка!$F$139:$G$139,[2]перекрестка!$F$145:$G$145,[2]перекрестка!$J$36:$K$40,[0]!P1_T1_Protect,[0]!P2_T1_Protect,[0]!P3_T1_Protect,[0]!P4_T1_Protect</definedName>
    <definedName name="P18_T1_Protect" hidden="1">[2]перекрестка!$F$139:$G$139,[2]перекрестка!$F$145:$G$145,[2]перекрестка!$J$36:$K$40,P1_T1_Protect,P2_T1_Protect,P3_T1_Protect,P4_T1_Protect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[2]перекрестка!$J$68:$K$72,[2]перекрестка!$J$74:$K$78,[2]перекрестка!$J$80:$K$84,[2]перекрестка!$J$89,[2]перекрестка!$J$90:$K$94,[2]перекрестка!$J$95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T1_Protect" hidden="1">[2]перекрестка!$J$96:$K$100,[2]перекрестка!$J$102:$K$106,[2]перекрестка!$J$108:$K$112,[2]перекрестка!$J$114:$K$118,[2]перекрестка!$J$120:$K$124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0">'[1]21'!$E$31:$E$33,'[1]21'!$G$31:$K$33,'[1]21'!$B$14:$B$16,'[1]21'!$B$20:$B$22,'[1]21'!$B$26:$B$28,'[1]21'!$B$31:$B$33,'[1]21'!$M$31:$M$33,P1_T21_Protection</definedName>
    <definedName name="P3_T21_Protection" localSheetId="1">'[1]21'!$E$31:$E$33,'[1]21'!$G$31:$K$33,'[1]21'!$B$14:$B$16,'[1]21'!$B$20:$B$22,'[1]21'!$B$26:$B$28,'[1]21'!$B$31:$B$33,'[1]21'!$M$31:$M$33,[0]!P1_T21_Protection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T1_Protect" hidden="1">[2]перекрестка!$J$127,[2]перекрестка!$J$128:$K$132,[2]перекрестка!$J$133,[2]перекрестка!$J$134:$K$138,[2]перекрестка!$N$11:$N$22,[2]перекрестка!$N$24:$N$28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T1_Protect" hidden="1">[2]перекрестка!$N$30:$N$34,[2]перекрестка!$N$36:$N$40,[2]перекрестка!$N$42:$N$46,[2]перекрестка!$N$49:$N$60,[2]перекрестка!$N$62:$N$66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T1_Protect" hidden="1">[2]перекрестка!$N$68:$N$72,[2]перекрестка!$N$74:$N$78,[2]перекрестка!$N$80:$N$84,[2]перекрестка!$N$89:$N$100,[2]перекрестка!$N$102:$N$106</definedName>
    <definedName name="P6_T17_Protection" localSheetId="0">'[1]29'!$O$19:$P$19,'[1]29'!$O$21:$P$25,'[1]29'!$O$27:$P$27,'[1]29'!$O$29:$P$33,'[1]29'!$O$36:$P$36,'[1]29'!$O$38:$P$42,'[1]29'!$O$45:$P$45,P1_T17_Protection</definedName>
    <definedName name="P6_T17_Protection" localSheetId="1">'[1]29'!$O$19:$P$19,'[1]29'!$O$21:$P$25,'[1]29'!$O$27:$P$27,'[1]29'!$O$29:$P$33,'[1]29'!$O$36:$P$36,'[1]29'!$O$38:$P$42,'[1]29'!$O$45:$P$45,[0]!P1_T17_Protection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0">'[1]28'!$D$256:$I$258,'[1]28'!$D$262:$I$264,'[1]28'!$D$271:$I$273,'[1]28'!$D$276:$I$278,'[1]28'!$D$282:$I$284,'[1]28'!$D$288:$I$291,'[1]28'!$D$11:$I$13,P1_T28?axis?R?ПЭ</definedName>
    <definedName name="P6_T28?axis?R?ПЭ" localSheetId="1">'[1]28'!$D$256:$I$258,'[1]28'!$D$262:$I$264,'[1]28'!$D$271:$I$273,'[1]28'!$D$276:$I$278,'[1]28'!$D$282:$I$284,'[1]28'!$D$288:$I$291,'[1]28'!$D$11:$I$13,[0]!P1_T28?axis?R?ПЭ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0">'[1]28'!$B$256:$B$258,'[1]28'!$B$262:$B$264,'[1]28'!$B$271:$B$273,'[1]28'!$B$276:$B$278,'[1]28'!$B$282:$B$284,'[1]28'!$B$288:$B$291,'[1]28'!$B$11:$B$13,P1_T28?axis?R?ПЭ?</definedName>
    <definedName name="P6_T28?axis?R?ПЭ?" localSheetId="1">'[1]28'!$B$256:$B$258,'[1]28'!$B$262:$B$264,'[1]28'!$B$271:$B$273,'[1]28'!$B$276:$B$278,'[1]28'!$B$282:$B$284,'[1]28'!$B$288:$B$291,'[1]28'!$B$11:$B$13,[0]!P1_T28?axis?R?ПЭ?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T1_Protect" hidden="1">[2]перекрестка!$N$108:$N$112,[2]перекрестка!$N$114:$N$118,[2]перекрестка!$N$120:$N$124,[2]перекрестка!$N$127:$N$138,[2]перекрестка!$N$140:$N$144</definedName>
    <definedName name="P7_T28_Protection">'[1]28'!$G$11:$H$13,'[1]28'!$D$16:$E$18,'[1]28'!$G$16:$H$18,'[1]28'!$D$22:$E$24,'[1]28'!$G$22:$H$24,'[1]28'!$D$28:$E$30,'[1]28'!$G$28:$H$30,'[1]28'!$D$37:$E$39</definedName>
    <definedName name="P8_T1_Protect" hidden="1">[2]перекрестка!$N$146:$N$150,[2]перекрестка!$N$152:$N$156,[2]перекрестка!$N$158:$N$162,[2]перекрестка!$F$11:$G$11,[2]перекрестка!$F$12:$H$16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[2]перекрестка!$F$17:$G$17,[2]перекрестка!$F$18:$H$22,[2]перекрестка!$F$24:$H$28,[2]перекрестка!$F$30:$H$34,[2]перекрестка!$F$36:$H$40</definedName>
    <definedName name="P9_T28_Protection">'[1]28'!$G$89:$H$91,'[1]28'!$G$94:$H$96,'[1]28'!$D$94:$E$96,'[1]28'!$D$100:$E$102,'[1]28'!$G$100:$H$102,'[1]28'!$D$106:$E$108,'[1]28'!$G$106:$H$108,'[1]28'!$D$167:$E$169</definedName>
    <definedName name="Sheet2?prefix?">"H"</definedName>
    <definedName name="T0?axis?ПРД?БАЗ">'[3]0'!$I$7:$J$112,'[3]0'!$F$7:$G$112</definedName>
    <definedName name="T0?axis?ПРД?ПРЕД">'[3]0'!$K$7:$L$112,'[3]0'!$D$7:$E$112</definedName>
    <definedName name="T0?axis?ПФ?ПЛАН">'[3]0'!$I$7:$I$112,'[3]0'!$D$7:$D$112,'[3]0'!$K$7:$K$112,'[3]0'!$F$7:$F$112</definedName>
    <definedName name="T0?axis?ПФ?ФАКТ">'[3]0'!$J$7:$J$112,'[3]0'!$E$7:$E$112,'[3]0'!$L$7:$L$112,'[3]0'!$G$7:$G$112</definedName>
    <definedName name="T0?Data">'[3]0'!$D$8:$L$52,   '[3]0'!$D$54:$L$59,   '[3]0'!$D$63:$L$64,   '[3]0'!$D$68:$L$70,   '[3]0'!$D$72:$L$74,   '[3]0'!$D$77:$L$92,   '[3]0'!$D$95:$L$97,   '[3]0'!$D$99:$L$104,   '[3]0'!$D$107:$L$108,   '[3]0'!$D$111:$L$112</definedName>
    <definedName name="T0?unit?МВТ">'[3]0'!$D$8:$H$8,   '[3]0'!$D$86:$H$86</definedName>
    <definedName name="T0?unit?ПРЦ">'[3]0'!$D$87:$H$88,   '[3]0'!$D$96:$H$97,   '[3]0'!$D$107:$H$108,   '[3]0'!$D$111:$H$112,   '[3]0'!$I$7:$L$112</definedName>
    <definedName name="T0?unit?РУБ.ГКАЛ">'[3]0'!$D$89:$H$89,   '[3]0'!$D$92:$H$92</definedName>
    <definedName name="T0?unit?ТРУБ">'[3]0'!$D$14:$H$52,   '[3]0'!$D$54:$H$59,   '[3]0'!$D$63:$H$64,   '[3]0'!$D$68:$H$70,   '[3]0'!$D$72:$H$74,   '[3]0'!$D$77:$H$77,   '[3]0'!$D$79:$H$81,   '[3]0'!$D$90:$H$91,   '[3]0'!$D$99:$H$104,   '[3]0'!$D$78:$H$78</definedName>
    <definedName name="T1?axis?ПРД?БАЗ">'[3]1'!$I$6:$J$23,'[3]1'!$F$6:$G$23</definedName>
    <definedName name="T1?axis?ПРД?ПРЕД">'[3]1'!$K$6:$L$23,'[3]1'!$D$6:$E$23</definedName>
    <definedName name="T1?axis?ПФ?ПЛАН">'[3]1'!$I$6:$I$23,'[3]1'!$D$6:$D$23,'[3]1'!$K$6:$K$23,'[3]1'!$F$6:$F$23</definedName>
    <definedName name="T1?axis?ПФ?ФАКТ">'[3]1'!$J$6:$J$23,'[3]1'!$E$6:$E$23,'[3]1'!$L$6:$L$23,'[3]1'!$G$6:$G$23</definedName>
    <definedName name="T1?Data">'[3]1'!$D$6:$L$12,   '[3]1'!$D$14:$L$18,   '[3]1'!$D$20:$L$23</definedName>
    <definedName name="T1_Protect" localSheetId="0">P15_T1_Protect,P16_T1_Protect,P17_T1_Protect,'Прил. 1'!P18_T1_Protect,'Прил. 1'!P19_T1_Protect</definedName>
    <definedName name="T1_Protect" localSheetId="1">[0]!P15_T1_Protect,[0]!P16_T1_Protect,[0]!P17_T1_Protect,'Прил. 2'!P18_T1_Protect,'Прил. 2'!P19_T1_Protect</definedName>
    <definedName name="T1_Protect">P15_T1_Protect,P16_T1_Protect,P17_T1_Protect,P18_T1_Protect,P19_T1_Protect</definedName>
    <definedName name="T10?axis?R?ДОГОВОР">'[3]10'!$D$9:$L$11, '[3]10'!$D$15:$L$17, '[3]10'!$D$21:$L$23, '[3]10'!$D$27:$L$29</definedName>
    <definedName name="T10?axis?R?ДОГОВОР?">'[3]10'!$B$9:$B$11, '[3]10'!$B$15:$B$17, '[3]10'!$B$21:$B$23, '[3]10'!$B$27:$B$29</definedName>
    <definedName name="T10?axis?ПРД?БАЗ">'[3]10'!$I$6:$J$31,'[3]10'!$F$6:$G$31</definedName>
    <definedName name="T10?axis?ПРД?ПРЕД">'[3]10'!$K$6:$L$31,'[3]10'!$D$6:$E$31</definedName>
    <definedName name="T10?axis?ПФ?ПЛАН">'[3]10'!$I$6:$I$31,'[3]10'!$D$6:$D$31,'[3]10'!$K$6:$K$31,'[3]10'!$F$6:$F$31</definedName>
    <definedName name="T10?axis?ПФ?ФАКТ">'[3]10'!$J$6:$J$31,'[3]10'!$E$6:$E$31,'[3]10'!$L$6:$L$31,'[3]10'!$G$6:$G$31</definedName>
    <definedName name="T10?Data">'[3]10'!$D$6:$L$7, '[3]10'!$D$9:$L$11, '[3]10'!$D$13:$L$13, '[3]10'!$D$15:$L$17, '[3]10'!$D$19:$L$19, '[3]10'!$D$21:$L$23, '[3]10'!$D$25:$L$25, '[3]10'!$D$27:$L$29, '[3]10'!$D$31:$L$31</definedName>
    <definedName name="T11?axis?R?ДОГОВОР">'[3]11'!$D$8:$L$11, '[3]11'!$D$15:$L$18, '[3]11'!$D$22:$L$23, '[3]11'!$D$29:$L$32, '[3]11'!$D$36:$L$39, '[3]11'!$D$43:$L$46, '[3]11'!$D$51:$L$54, '[3]11'!$D$58:$L$61, '[3]11'!$D$65:$L$68, '[3]11'!$D$72:$L$82</definedName>
    <definedName name="T11?axis?R?ДОГОВОР?">'[3]11'!$B$72:$B$82, '[3]11'!$B$65:$B$68, '[3]11'!$B$58:$B$61, '[3]11'!$B$51:$B$54, '[3]11'!$B$43:$B$46, '[3]11'!$B$36:$B$39, '[3]11'!$B$29:$B$33, '[3]11'!$B$22:$B$25, '[3]11'!$B$15:$B$18, '[3]11'!$B$8:$B$11</definedName>
    <definedName name="T11?axis?ПРД?БАЗ">'[3]11'!$I$6:$J$84,'[3]11'!$F$6:$G$84</definedName>
    <definedName name="T11?axis?ПРД?ПРЕД">'[3]11'!$K$6:$L$84,'[3]11'!$D$6:$E$84</definedName>
    <definedName name="T11?axis?ПФ?ПЛАН">'[3]11'!$I$6:$I$84,'[3]11'!$D$6:$D$84,'[3]11'!$K$6:$K$84,'[3]11'!$F$6:$F$84</definedName>
    <definedName name="T11?axis?ПФ?ФАКТ">'[3]11'!$J$6:$J$84,'[3]11'!$E$6:$E$84,'[3]11'!$L$6:$L$84,'[3]11'!$G$6:$G$84</definedName>
    <definedName name="T11?Data">#N/A</definedName>
    <definedName name="T12?axis?ПРД?БАЗ">'[3]12'!$J$6:$K$20,'[3]12'!$G$6:$H$20</definedName>
    <definedName name="T12?axis?ПРД?ПРЕД">'[3]12'!$L$6:$M$20,'[3]12'!$E$6:$F$20</definedName>
    <definedName name="T12?axis?ПФ?ПЛАН">'[3]12'!$J$6:$J$20,'[3]12'!$E$6:$E$20,'[3]12'!$L$6:$L$20,'[3]12'!$G$6:$G$20</definedName>
    <definedName name="T12?axis?ПФ?ФАКТ">'[3]12'!$K$6:$K$20,'[3]12'!$F$6:$F$20,'[3]12'!$M$6:$M$20,'[3]12'!$H$6:$H$20</definedName>
    <definedName name="T12?Data">'[3]12'!$E$6:$M$9,  '[3]12'!$E$11:$M$18,  '[3]12'!$E$20:$M$20</definedName>
    <definedName name="T12?L2.1.x">'[3]12'!$A$16:$M$16, '[3]12'!$A$14:$M$14, '[3]12'!$A$12:$M$12, '[3]12'!$A$18:$M$18</definedName>
    <definedName name="T12?L2.x">'[3]12'!$A$15:$M$15, '[3]12'!$A$13:$M$13, '[3]12'!$A$11:$M$11, '[3]12'!$A$17:$M$17</definedName>
    <definedName name="T12?unit?ГА">'[3]12'!$E$16:$I$16, '[3]12'!$E$14:$I$14, '[3]12'!$E$9:$I$9, '[3]12'!$E$12:$I$12, '[3]12'!$E$18:$I$18, '[3]12'!$E$7:$I$7</definedName>
    <definedName name="T12?unit?ТРУБ">'[3]12'!$E$15:$I$15, '[3]12'!$E$13:$I$13, '[3]12'!$E$6:$I$6, '[3]12'!$E$8:$I$8, '[3]12'!$E$11:$I$11, '[3]12'!$E$17:$I$17, '[3]12'!$E$20:$I$20</definedName>
    <definedName name="T13?axis?ПРД?БАЗ">'[3]13'!$I$6:$J$16,'[3]13'!$F$6:$G$16</definedName>
    <definedName name="T13?axis?ПРД?ПРЕД">'[3]13'!$K$6:$L$16,'[3]13'!$D$6:$E$16</definedName>
    <definedName name="T13?axis?ПФ?ПЛАН">'[3]13'!$I$6:$I$16,'[3]13'!$D$6:$D$16,'[3]13'!$K$6:$K$16,'[3]13'!$F$6:$F$16</definedName>
    <definedName name="T13?axis?ПФ?ФАКТ">'[3]13'!$J$6:$J$16,'[3]13'!$E$6:$E$16,'[3]13'!$L$6:$L$16,'[3]13'!$G$6:$G$16</definedName>
    <definedName name="T13?Data">'[3]13'!$D$6:$L$7, '[3]13'!$D$8:$L$8, '[3]13'!$D$9:$L$16</definedName>
    <definedName name="T13?unit?РУБ.ТМКБ">'[3]13'!$D$14:$H$14,'[3]13'!$D$11:$H$11</definedName>
    <definedName name="T13?unit?ТМКБ">'[3]13'!$D$13:$H$13,'[3]13'!$D$10:$H$10</definedName>
    <definedName name="T13?unit?ТРУБ">'[3]13'!$D$12:$H$12,'[3]13'!$D$15:$H$16,'[3]13'!$D$8:$H$9</definedName>
    <definedName name="T14?axis?ПРД?БАЗ">'[3]14'!$J$6:$K$20,'[3]14'!$G$6:$H$20</definedName>
    <definedName name="T14?axis?ПРД?ПРЕД">'[3]14'!$L$6:$M$20,'[3]14'!$E$6:$F$20</definedName>
    <definedName name="T14?axis?ПФ?ПЛАН">'[3]14'!$G$6:$G$20,'[3]14'!$J$6:$J$20,'[3]14'!$L$6:$L$20,'[3]14'!$E$6:$E$20</definedName>
    <definedName name="T14?axis?ПФ?ФАКТ">'[3]14'!$H$6:$H$20,'[3]14'!$K$6:$K$20,'[3]14'!$M$6:$M$20,'[3]14'!$F$6:$F$20</definedName>
    <definedName name="T14?Data">'[3]14'!$E$7:$M$18,  '[3]14'!$E$20:$M$20</definedName>
    <definedName name="T14?L1">'[3]14'!$A$13:$M$13, '[3]14'!$A$10:$M$10, '[3]14'!$A$7:$M$7, '[3]14'!$A$16:$M$16</definedName>
    <definedName name="T14?L1.1">'[3]14'!$A$14:$M$14, '[3]14'!$A$11:$M$11, '[3]14'!$A$8:$M$8, '[3]14'!$A$17:$M$17</definedName>
    <definedName name="T14?L1.2">'[3]14'!$A$15:$M$15, '[3]14'!$A$12:$M$12, '[3]14'!$A$9:$M$9, '[3]14'!$A$18:$M$18</definedName>
    <definedName name="T14?unit?ПРЦ">'[3]14'!$E$15:$I$15, '[3]14'!$E$12:$I$12, '[3]14'!$E$9:$I$9, '[3]14'!$E$18:$I$18, '[3]14'!$J$6:$M$20</definedName>
    <definedName name="T14?unit?ТРУБ">'[3]14'!$E$13:$I$14, '[3]14'!$E$10:$I$11, '[3]14'!$E$7:$I$8, '[3]14'!$E$16:$I$17, '[3]14'!$E$20:$I$20</definedName>
    <definedName name="T15?axis?ПРД?БАЗ">'[3]15'!$I$6:$J$11,'[3]15'!$F$6:$G$11</definedName>
    <definedName name="T15?axis?ПРД?ПРЕД">'[3]15'!$K$6:$L$11,'[3]15'!$D$6:$E$11</definedName>
    <definedName name="T15?axis?ПФ?ПЛАН">'[3]15'!$I$6:$I$11,'[3]15'!$D$6:$D$11,'[3]15'!$K$6:$K$11,'[3]15'!$F$6:$F$11</definedName>
    <definedName name="T15?axis?ПФ?ФАКТ">'[3]15'!$J$6:$J$11,'[3]15'!$E$6:$E$11,'[3]15'!$L$6:$L$11,'[3]15'!$G$6:$G$11</definedName>
    <definedName name="T15_Protect">'[2]15'!$E$25:$I$29,'[2]15'!$E$31:$I$34,'[2]15'!$E$36:$I$40,'[2]15'!$E$44:$I$45,'[2]15'!$E$9:$I$17,'[2]15'!$B$36:$B$40,'[2]15'!$E$19:$I$21</definedName>
    <definedName name="T16?axis?R?ДОГОВОР" localSheetId="0">'[3]16'!$E$40:$M$40,'[3]16'!$E$60:$M$60,'[3]16'!$E$36:$M$36,'[3]16'!$E$32:$M$32,'[3]16'!$E$28:$M$28,'[3]16'!$E$24:$M$24,'[3]16'!$E$68:$M$68,'[3]16'!$E$56:$M$56,'[3]16'!$E$20:$M$20,P1_T16?axis?R?ДОГОВОР</definedName>
    <definedName name="T16?axis?R?ДОГОВОР" localSheetId="1">'[3]16'!$E$40:$M$40,'[3]16'!$E$60:$M$60,'[3]16'!$E$36:$M$36,'[3]16'!$E$32:$M$32,'[3]16'!$E$28:$M$28,'[3]16'!$E$24:$M$24,'[3]16'!$E$68:$M$68,'[3]16'!$E$56:$M$56,'[3]16'!$E$20:$M$20,[0]!P1_T16?axis?R?ДОГОВОР</definedName>
    <definedName name="T16?axis?R?ДОГОВОР">'[3]16'!$E$40:$M$40,'[3]16'!$E$60:$M$60,'[3]16'!$E$36:$M$36,'[3]16'!$E$32:$M$32,'[3]16'!$E$28:$M$28,'[3]16'!$E$24:$M$24,'[3]16'!$E$68:$M$68,'[3]16'!$E$56:$M$56,'[3]16'!$E$20:$M$20,P1_T16?axis?R?ДОГОВОР</definedName>
    <definedName name="T16?axis?R?ДОГОВОР?" localSheetId="0">'[3]16'!$A$8,'[3]16'!$A$12,'[3]16'!$A$16,P1_T16?axis?R?ДОГОВОР?</definedName>
    <definedName name="T16?axis?R?ДОГОВОР?" localSheetId="1">'[3]16'!$A$8,'[3]16'!$A$12,'[3]16'!$A$16,[0]!P1_T16?axis?R?ДОГОВОР?</definedName>
    <definedName name="T16?axis?R?ДОГОВОР?">'[3]16'!$A$8,'[3]16'!$A$12,'[3]16'!$A$16,P1_T16?axis?R?ДОГОВОР?</definedName>
    <definedName name="T16?axis?ПРД?БАЗ">'[3]16'!$J$6:$K$88,               '[3]16'!$G$6:$H$88</definedName>
    <definedName name="T16?axis?ПРД?ПРЕД">'[3]16'!$L$6:$M$88,               '[3]16'!$E$6:$F$88</definedName>
    <definedName name="T16?axis?ПФ?ПЛАН">'[3]16'!$J$6:$J$88,               '[3]16'!$E$6:$E$88,               '[3]16'!$L$6:$L$88,               '[3]16'!$G$6:$G$88</definedName>
    <definedName name="T16?axis?ПФ?ФАКТ">'[3]16'!$K$6:$K$88,               '[3]16'!$F$6:$F$88,               '[3]16'!$M$6:$M$88,               '[3]16'!$H$6:$H$88</definedName>
    <definedName name="T16?L1" localSheetId="0">'[3]16'!$A$38:$M$38,'[3]16'!$A$58:$M$58,'[3]16'!$A$34:$M$34,'[3]16'!$A$30:$M$30,'[3]16'!$A$26:$M$26,'[3]16'!$A$22:$M$22,'[3]16'!$A$66:$M$66,'[3]16'!$A$54:$M$54,'[3]16'!$A$18:$M$18,P1_T16?L1</definedName>
    <definedName name="T16?L1" localSheetId="1">'[3]16'!$A$38:$M$38,'[3]16'!$A$58:$M$58,'[3]16'!$A$34:$M$34,'[3]16'!$A$30:$M$30,'[3]16'!$A$26:$M$26,'[3]16'!$A$22:$M$22,'[3]16'!$A$66:$M$66,'[3]16'!$A$54:$M$54,'[3]16'!$A$18:$M$18,[0]!P1_T16?L1</definedName>
    <definedName name="T16?L1">'[3]16'!$A$38:$M$38,'[3]16'!$A$58:$M$58,'[3]16'!$A$34:$M$34,'[3]16'!$A$30:$M$30,'[3]16'!$A$26:$M$26,'[3]16'!$A$22:$M$22,'[3]16'!$A$66:$M$66,'[3]16'!$A$54:$M$54,'[3]16'!$A$18:$M$18,P1_T16?L1</definedName>
    <definedName name="T16?L1.x" localSheetId="0">'[3]16'!$A$40:$M$40,'[3]16'!$A$60:$M$60,'[3]16'!$A$36:$M$36,'[3]16'!$A$32:$M$32,'[3]16'!$A$28:$M$28,'[3]16'!$A$24:$M$24,'[3]16'!$A$68:$M$68,'[3]16'!$A$56:$M$56,'[3]16'!$A$20:$M$20,P1_T16?L1.x</definedName>
    <definedName name="T16?L1.x" localSheetId="1">'[3]16'!$A$40:$M$40,'[3]16'!$A$60:$M$60,'[3]16'!$A$36:$M$36,'[3]16'!$A$32:$M$32,'[3]16'!$A$28:$M$28,'[3]16'!$A$24:$M$24,'[3]16'!$A$68:$M$68,'[3]16'!$A$56:$M$56,'[3]16'!$A$20:$M$20,[0]!P1_T16?L1.x</definedName>
    <definedName name="T16?L1.x">'[3]16'!$A$40:$M$40,'[3]16'!$A$60:$M$60,'[3]16'!$A$36:$M$36,'[3]16'!$A$32:$M$32,'[3]16'!$A$28:$M$28,'[3]16'!$A$24:$M$24,'[3]16'!$A$68:$M$68,'[3]16'!$A$56:$M$56,'[3]16'!$A$20:$M$20,P1_T16?L1.x</definedName>
    <definedName name="T16_Protect" localSheetId="0">'[2]16'!$G$44:$K$44,'[2]16'!$G$7:$K$8,P1_T16_Protect</definedName>
    <definedName name="T16_Protect" localSheetId="1">'[2]16'!$G$44:$K$44,'[2]16'!$G$7:$K$8,[0]!P1_T16_Protect</definedName>
    <definedName name="T16_Protect">'[2]16'!$G$44:$K$44,'[2]16'!$G$7:$K$8,P1_T16_Protect</definedName>
    <definedName name="T17.1?axis?C?НП">'[3]17.1'!$E$6:$L$16, '[3]17.1'!$E$18:$L$28</definedName>
    <definedName name="T17.1?Data">'[3]17.1'!$E$6:$L$16, '[3]17.1'!$N$6:$N$16, '[3]17.1'!$E$18:$L$28, '[3]17.1'!$N$18:$N$28</definedName>
    <definedName name="T17.1?item_ext?ВСЕГО">'[3]17.1'!$N$6:$N$16, '[3]17.1'!$N$18:$N$28</definedName>
    <definedName name="T17.1?L1">'[3]17.1'!$A$6:$N$6, '[3]17.1'!$A$18:$N$18</definedName>
    <definedName name="T17.1?L2">'[3]17.1'!$A$7:$N$7, '[3]17.1'!$A$19:$N$19</definedName>
    <definedName name="T17.1?L3">'[3]17.1'!$A$8:$N$8, '[3]17.1'!$A$20:$N$20</definedName>
    <definedName name="T17.1?L3.1">'[3]17.1'!$A$9:$N$9, '[3]17.1'!$A$21:$N$21</definedName>
    <definedName name="T17.1?L4">'[3]17.1'!$A$10:$N$10, '[3]17.1'!$A$22:$N$22</definedName>
    <definedName name="T17.1?L4.1">'[3]17.1'!$A$11:$N$11, '[3]17.1'!$A$23:$N$23</definedName>
    <definedName name="T17.1?L5">'[3]17.1'!$A$12:$N$12, '[3]17.1'!$A$24:$N$24</definedName>
    <definedName name="T17.1?L5.1">'[3]17.1'!$A$13:$N$13, '[3]17.1'!$A$25:$N$25</definedName>
    <definedName name="T17.1?L6">'[3]17.1'!$A$14:$N$14, '[3]17.1'!$A$26:$N$26</definedName>
    <definedName name="T17.1?L7">'[3]17.1'!$A$15:$N$15, '[3]17.1'!$A$27:$N$27</definedName>
    <definedName name="T17.1?L8">'[3]17.1'!$A$16:$N$16, '[3]17.1'!$A$28:$N$28</definedName>
    <definedName name="T17.1?unit?РУБ">'[3]17.1'!$D$9:$N$9, '[3]17.1'!$D$11:$N$11, '[3]17.1'!$D$13:$N$13, '[3]17.1'!$D$21:$N$21, '[3]17.1'!$D$23:$N$23, '[3]17.1'!$D$25:$N$25</definedName>
    <definedName name="T17.1?unit?ТРУБ">'[3]17.1'!$D$8:$N$8, '[3]17.1'!$D$10:$N$10, '[3]17.1'!$D$12:$N$12, '[3]17.1'!$D$14:$N$16, '[3]17.1'!$D$20:$N$20, '[3]17.1'!$D$22:$N$22, '[3]17.1'!$D$24:$N$24, '[3]17.1'!$D$26:$N$28</definedName>
    <definedName name="T17.1?unit?ЧДН">'[3]17.1'!$D$7:$N$7, '[3]17.1'!$D$19:$N$19</definedName>
    <definedName name="T17.1?unit?ЧЕЛ">'[3]17.1'!$D$18:$N$18, '[3]17.1'!$D$6:$N$6</definedName>
    <definedName name="T17.1_Protect">'[2]17.1'!$D$14:$F$17,'[2]17.1'!$D$19:$F$22,'[2]17.1'!$I$9:$I$12,'[2]17.1'!$I$14:$I$17,'[2]17.1'!$I$19:$I$22,'[2]17.1'!$D$9:$F$12</definedName>
    <definedName name="T17?axis?ПРД?БАЗ">'[3]17'!$I$6:$J$13,'[3]17'!$F$6:$G$13</definedName>
    <definedName name="T17?axis?ПРД?ПРЕД">'[3]17'!$K$6:$L$13,'[3]17'!$D$6:$E$13</definedName>
    <definedName name="T17?axis?ПФ?ПЛАН">'[3]17'!$I$6:$I$13,'[3]17'!$D$6:$D$13,'[3]17'!$K$6:$K$13,'[3]17'!$F$6:$F$13</definedName>
    <definedName name="T17?axis?ПФ?ФАКТ">'[3]17'!$J$6:$J$13,'[3]17'!$E$6:$E$13,'[3]17'!$L$6:$L$13,'[3]17'!$G$6:$G$13</definedName>
    <definedName name="T17?Columns" localSheetId="0">'[2]17'!#REF!</definedName>
    <definedName name="T17?Columns" localSheetId="1">'[2]17'!#REF!</definedName>
    <definedName name="T17?Columns">'[2]17'!#REF!</definedName>
    <definedName name="T17?ItemComments" localSheetId="1">'[2]17'!#REF!</definedName>
    <definedName name="T17?ItemComments">'[2]17'!#REF!</definedName>
    <definedName name="T17?Items" localSheetId="1">'[2]17'!#REF!</definedName>
    <definedName name="T17?Items">'[2]17'!#REF!</definedName>
    <definedName name="T17?L7">'[1]29'!$L$60,'[1]29'!$O$60,'[1]29'!$F$60,'[1]29'!$I$60</definedName>
    <definedName name="T17?Scope" localSheetId="0">'[2]17'!#REF!</definedName>
    <definedName name="T17?Scope" localSheetId="1">'[2]17'!#REF!</definedName>
    <definedName name="T17?Scope">'[2]17'!#REF!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0">'[1]29'!$O$18:$O$25,P1_T17?unit?РУБ.ГКАЛ,P2_T17?unit?РУБ.ГКАЛ</definedName>
    <definedName name="T17?unit?РУБ.ГКАЛ" localSheetId="1">'[1]29'!$O$18:$O$25,[0]!P1_T17?unit?РУБ.ГКАЛ,[0]!P2_T17?unit?РУБ.ГКАЛ</definedName>
    <definedName name="T17?unit?РУБ.ГКАЛ">'[1]29'!$O$18:$O$25,P1_T17?unit?РУБ.ГКАЛ,P2_T17?unit?РУБ.ГКАЛ</definedName>
    <definedName name="T17?unit?ТГКАЛ" localSheetId="0">'[1]29'!$P$18:$P$25,P1_T17?unit?ТГКАЛ,P2_T17?unit?ТГКАЛ</definedName>
    <definedName name="T17?unit?ТГКАЛ" localSheetId="1">'[1]29'!$P$18:$P$25,[0]!P1_T17?unit?ТГКАЛ,[0]!P2_T17?unit?ТГКАЛ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0">'[2]21.3'!$E$56:$I$59,'[2]21.3'!$E$10:$I$10,P1_T17_Protect</definedName>
    <definedName name="T17_Protect" localSheetId="1">'[2]21.3'!$E$56:$I$59,'[2]21.3'!$E$10:$I$10,P1_T17_Protect</definedName>
    <definedName name="T17_Protect">'[2]21.3'!$E$56:$I$59,'[2]21.3'!$E$10:$I$10,P1_T17_Protect</definedName>
    <definedName name="T17_Protection" localSheetId="0">P2_T17_Protection,P3_T17_Protection,P4_T17_Protection,P5_T17_Protection,'Прил. 1'!P6_T17_Protection</definedName>
    <definedName name="T17_Protection" localSheetId="1">[0]!P2_T17_Protection,[0]!P3_T17_Protection,[0]!P4_T17_Protection,[0]!P5_T17_Protection,'Прил. 2'!P6_T17_Protection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'[2]18.2'!#REF!,'[2]18.2'!#REF!</definedName>
    <definedName name="T18.2?item_ext?СБЫТ" localSheetId="1">'[2]18.2'!#REF!,'[2]18.2'!#REF!</definedName>
    <definedName name="T18.2?item_ext?СБЫТ">'[2]18.2'!#REF!,'[2]18.2'!#REF!</definedName>
    <definedName name="T18.2?ВРАС">'[2]18.2'!$B$34:$B$37,'[2]18.2'!$B$28:$B$30</definedName>
    <definedName name="T18.2_Protect" localSheetId="0">'[2]18.2'!$F$57:$J$58,'[2]18.2'!$F$61:$J$61,'[2]18.2'!$F$63:$J$66,'[2]18.2'!$F$6:$J$8,P1_T18.2_Protect</definedName>
    <definedName name="T18.2_Protect" localSheetId="1">'[2]18.2'!$F$57:$J$58,'[2]18.2'!$F$61:$J$61,'[2]18.2'!$F$63:$J$66,'[2]18.2'!$F$6:$J$8,[0]!P1_T18.2_Protect</definedName>
    <definedName name="T18.2_Protect">'[2]18.2'!$F$57:$J$58,'[2]18.2'!$F$61:$J$61,'[2]18.2'!$F$63:$J$66,'[2]18.2'!$F$6:$J$8,P1_T18.2_Protect</definedName>
    <definedName name="T18?axis?R?ДОГОВОР">'[3]18'!$D$14:$L$16,'[3]18'!$D$20:$L$22,'[3]18'!$D$26:$L$28,'[3]18'!$D$32:$L$34,'[3]18'!$D$38:$L$40,'[3]18'!$D$8:$L$10</definedName>
    <definedName name="T18?axis?R?ДОГОВОР?">'[3]18'!$B$14:$B$16,'[3]18'!$B$20:$B$22,'[3]18'!$B$26:$B$28,'[3]18'!$B$32:$B$34,'[3]18'!$B$38:$B$40,'[3]18'!$B$8:$B$10</definedName>
    <definedName name="T18?axis?ПРД?БАЗ">'[3]18'!$I$6:$J$42,'[3]18'!$F$6:$G$42</definedName>
    <definedName name="T18?axis?ПРД?ПРЕД">'[3]18'!$K$6:$L$42,'[3]18'!$D$6:$E$42</definedName>
    <definedName name="T18?axis?ПФ?ПЛАН">'[3]18'!$I$6:$I$42,'[3]18'!$D$6:$D$42,'[3]18'!$K$6:$K$42,'[3]18'!$F$6:$F$42</definedName>
    <definedName name="T18?axis?ПФ?ФАКТ">'[3]18'!$J$6:$J$42,'[3]18'!$E$6:$E$42,'[3]18'!$L$6:$L$42,'[3]18'!$G$6:$G$42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axis?R?ДОГОВОР">'[3]19'!$E$8:$M$9,'[3]19'!$E$13:$M$14,'[3]19'!$E$18:$M$18,'[3]19'!$E$26:$M$27,'[3]19'!$E$22:$M$22</definedName>
    <definedName name="T19?axis?R?ДОГОВОР?">'[3]19'!$A$8:$A$9,'[3]19'!$A$13:$A$14,'[3]19'!$A$18,'[3]19'!$A$26:$A$27,'[3]19'!$A$22</definedName>
    <definedName name="T19?axis?ПРД?БАЗ">'[3]19'!$J$6:$K$30,'[3]19'!$G$6:$H$30</definedName>
    <definedName name="T19?axis?ПРД?ПРЕД">'[3]19'!$L$6:$M$30,'[3]19'!$E$6:$F$30</definedName>
    <definedName name="T19?axis?ПФ?ПЛАН">'[3]19'!$J$6:$J$30,'[3]19'!$E$6:$E$30,'[3]19'!$L$6:$L$30,'[3]19'!$G$6:$G$30</definedName>
    <definedName name="T19?axis?ПФ?ФАКТ">'[3]19'!$K$6:$K$30,'[3]19'!$F$6:$F$30,'[3]19'!$M$6:$M$30,'[3]19'!$H$6:$H$30</definedName>
    <definedName name="T19?Data">'[1]19'!$J$8:$M$16,'[1]19'!$C$8:$H$16</definedName>
    <definedName name="T19?L1">'[3]19'!$A$16:$M$16, '[3]19'!$A$11:$M$11, '[3]19'!$A$6:$M$6, '[3]19'!$A$20:$M$20, '[3]19'!$A$24:$M$24</definedName>
    <definedName name="T19?L1.x">'[3]19'!$A$18:$M$18, '[3]19'!$A$13:$M$14, '[3]19'!$A$8:$M$9, '[3]19'!$A$22:$M$22, '[3]19'!$A$26:$M$27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'[2]2.3'!$F$30:$G$34,'[2]2.3'!$H$24:$K$28</definedName>
    <definedName name="T2?axis?ПРД?БАЗ">'[3]2'!$I$6:$J$19,'[3]2'!$F$6:$G$19</definedName>
    <definedName name="T2?axis?ПРД?ПРЕД">'[3]2'!$K$6:$L$19,'[3]2'!$D$6:$E$19</definedName>
    <definedName name="T2?axis?ПФ?ПЛАН">'[3]2'!$I$6:$I$19,'[3]2'!$D$6:$D$19,'[3]2'!$K$6:$K$19,'[3]2'!$F$6:$F$19</definedName>
    <definedName name="T2?axis?ПФ?ФАКТ">'[3]2'!$J$6:$J$19,'[3]2'!$E$6:$E$19,'[3]2'!$L$6:$L$19,'[3]2'!$G$6:$G$19</definedName>
    <definedName name="T2?unit?МКВТЧ">'[3]2'!$D$6:$H$8,   '[3]2'!$D$10:$H$10,   '[3]2'!$D$12:$H$13,   '[3]2'!$D$15:$H$15</definedName>
    <definedName name="T2?unit?ПРЦ">'[3]2'!$D$9:$H$9,   '[3]2'!$D$14:$H$14,   '[3]2'!$I$6:$L$19,   '[3]2'!$D$18:$H$18</definedName>
    <definedName name="T2?unit?ТГКАЛ">'[3]2'!$D$16:$H$17,   '[3]2'!$D$19:$H$19</definedName>
    <definedName name="T20?axis?R?ДОГОВОР">'[3]20'!$G$7:$O$26,       '[3]20'!$G$28:$O$41</definedName>
    <definedName name="T20?axis?R?ДОГОВОР?">'[3]20'!$D$7:$D$26,       '[3]20'!$D$28:$D$41</definedName>
    <definedName name="T20?axis?ПРД?БАЗ">'[3]20'!$L$6:$M$42,  '[3]20'!$I$6:$J$42</definedName>
    <definedName name="T20?axis?ПРД?ПРЕД">'[3]20'!$N$6:$O$41,  '[3]20'!$G$6:$H$42</definedName>
    <definedName name="T20?axis?ПФ?ПЛАН">'[3]20'!$L$6:$L$42,  '[3]20'!$G$6:$G$42,  '[3]20'!$N$6:$N$42,  '[3]20'!$I$6:$I$42</definedName>
    <definedName name="T20?axis?ПФ?ФАКТ">'[3]20'!$M$6:$M$42,  '[3]20'!$H$6:$H$42,  '[3]20'!$O$6:$O$42,  '[3]20'!$J$6:$J$42</definedName>
    <definedName name="T20?Data">'[3]20'!$G$6:$O$6,       '[3]20'!$G$8:$O$25,       '[3]20'!$G$27:$O$27,       '[3]20'!$G$29:$O$40,       '[3]20'!$G$42:$O$42</definedName>
    <definedName name="T20?L1.1">'[3]20'!$A$20:$O$20,'[3]20'!$A$17:$O$17,'[3]20'!$A$8:$O$8,'[3]20'!$A$11:$O$11,'[3]20'!$A$14:$O$14,'[3]20'!$A$23:$O$23</definedName>
    <definedName name="T20?L1.2">'[3]20'!$A$21:$O$21,'[3]20'!$A$18:$O$18,'[3]20'!$A$9:$O$9,'[3]20'!$A$12:$O$12,'[3]20'!$A$15:$O$15,'[3]20'!$A$24:$O$24</definedName>
    <definedName name="T20?L1.3">'[3]20'!$A$22:$O$22,'[3]20'!$A$19:$O$19,'[3]20'!$A$10:$O$10,'[3]20'!$A$13:$O$13,'[3]20'!$A$16:$O$16,'[3]20'!$A$25:$O$25</definedName>
    <definedName name="T20?L2.1">'[3]20'!$A$29:$O$29,   '[3]20'!$A$32:$O$32,   '[3]20'!$A$35:$O$35,   '[3]20'!$A$38:$O$38</definedName>
    <definedName name="T20?L2.2">'[3]20'!$A$30:$O$30,   '[3]20'!$A$33:$O$33,   '[3]20'!$A$36:$O$36,   '[3]20'!$A$39:$O$39</definedName>
    <definedName name="T20?L2.3">'[3]20'!$A$31:$O$31,   '[3]20'!$A$34:$O$34,   '[3]20'!$A$37:$O$37,   '[3]20'!$A$40:$O$40</definedName>
    <definedName name="T20?unit?МКВТЧ">'[1]20'!$C$13:$M$13,'[1]20'!$C$15:$M$19,'[1]20'!$C$8:$M$11</definedName>
    <definedName name="T20_Protect">'[2]20'!$E$13:$I$20,'[2]20'!$E$9:$I$10</definedName>
    <definedName name="T20_Protection" localSheetId="0">'[1]20'!$E$8:$H$11,P1_T20_Protection</definedName>
    <definedName name="T20_Protection" localSheetId="1">'[1]20'!$E$8:$H$11,[0]!P1_T20_Protection</definedName>
    <definedName name="T20_Protection">'[1]20'!$E$8:$H$11,P1_T20_Protection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'[2]21.3'!#REF!,'[2]21.3'!#REF!</definedName>
    <definedName name="T21.3?item_ext?СБЫТ" localSheetId="1">'[2]21.3'!#REF!,'[2]21.3'!#REF!</definedName>
    <definedName name="T21.3?item_ext?СБЫТ">'[2]21.3'!#REF!,'[2]21.3'!#REF!</definedName>
    <definedName name="T21.3?ВРАС">'[2]21.3'!$B$28:$B$32,'[2]21.3'!$B$50:$B$52</definedName>
    <definedName name="T21.3_Protect">'[2]21.3'!$E$19:$I$22,'[2]21.3'!$E$24:$I$25,'[2]21.3'!$B$28:$I$32,'[2]21.3'!$E$34:$I$34,'[2]21.3'!$E$37:$I$47,'[2]21.3'!$B$50:$I$52,'[2]21.3'!$E$13:$I$17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axis?ПРД?БАЗ">'[3]21'!$I$6:$J$18,'[3]21'!$F$6:$G$18</definedName>
    <definedName name="T21?axis?ПРД?ПРЕД">'[3]21'!$K$6:$L$18,'[3]21'!$D$6:$E$18</definedName>
    <definedName name="T21?axis?ПФ?ПЛАН">'[3]21'!$I$6:$I$18,'[3]21'!$D$6:$D$18,'[3]21'!$K$6:$K$18,'[3]21'!$F$6:$F$18</definedName>
    <definedName name="T21?axis?ПФ?ФАКТ">'[3]21'!$J$6:$J$18,'[3]21'!$E$6:$E$18,'[3]21'!$L$6:$L$18,'[3]21'!$G$6:$G$18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0">P2_T21_Protection,'Прил. 1'!P3_T21_Protection</definedName>
    <definedName name="T21_Protection" localSheetId="1">[0]!P2_T21_Protection,'Прил. 2'!P3_T21_Protection</definedName>
    <definedName name="T21_Protection">P2_T21_Protection,P3_T21_Protection</definedName>
    <definedName name="T22?axis?R?ДОГОВОР">'[3]22'!$E$8:$M$9,'[3]22'!$E$13:$M$14,'[3]22'!$E$22:$M$23,'[3]22'!$E$18:$M$18</definedName>
    <definedName name="T22?axis?R?ДОГОВОР?">'[3]22'!$A$8:$A$9,'[3]22'!$A$13:$A$14,'[3]22'!$A$22:$A$23,'[3]22'!$A$18</definedName>
    <definedName name="T22?axis?ПРД?БАЗ">'[3]22'!$J$6:$K$29, '[3]22'!$G$6:$H$29</definedName>
    <definedName name="T22?axis?ПРД?ПРЕД">'[3]22'!$L$6:$M$29, '[3]22'!$E$6:$F$29</definedName>
    <definedName name="T22?axis?ПФ?ПЛАН">'[3]22'!$J$6:$J$29,'[3]22'!$E$6:$E$29,'[3]22'!$L$6:$L$29,'[3]22'!$G$6:$G$29</definedName>
    <definedName name="T22?axis?ПФ?ФАКТ">'[3]22'!$K$6:$K$29,'[3]22'!$F$6:$F$29,'[3]22'!$M$6:$M$29,'[3]22'!$H$6:$H$29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1.x">'[3]22'!$A$13:$M$14, '[3]22'!$A$8:$M$9, '[3]22'!$A$18:$M$18, '[3]22'!$A$22:$M$23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axis?ПРД?БАЗ">'[3]23'!$I$6:$J$13,'[3]23'!$F$6:$G$13</definedName>
    <definedName name="T23?axis?ПРД?ПРЕД">'[3]23'!$K$6:$L$13,'[3]23'!$D$6:$E$13</definedName>
    <definedName name="T23?axis?ПФ?ПЛАН">'[3]23'!$I$6:$I$13,'[3]23'!$D$6:$D$13,'[3]23'!$K$6:$K$13,'[3]23'!$F$6:$F$13</definedName>
    <definedName name="T23?axis?ПФ?ФАКТ">'[3]23'!$J$6:$J$13,'[3]23'!$E$6:$E$13,'[3]23'!$L$6:$L$13,'[3]23'!$G$6:$G$13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?unit?ПРЦ">'[3]23'!$D$12:$H$12,'[3]23'!$I$6:$L$13</definedName>
    <definedName name="T23?unit?ТРУБ">'[3]23'!$D$9:$H$9,'[3]23'!$D$11:$H$11,'[3]23'!$D$13:$H$13,'[3]23'!$D$6:$H$7</definedName>
    <definedName name="T23_Protection" localSheetId="0">'[1]23'!$A$60:$A$62,'[1]23'!$F$60:$J$62,'[1]23'!$O$60:$P$62,'[1]23'!$A$9:$A$25,P1_T23_Protection</definedName>
    <definedName name="T23_Protection" localSheetId="1">'[1]23'!$A$60:$A$62,'[1]23'!$F$60:$J$62,'[1]23'!$O$60:$P$62,'[1]23'!$A$9:$A$25,[0]!P1_T23_Protection</definedName>
    <definedName name="T23_Protection">'[1]23'!$A$60:$A$62,'[1]23'!$F$60:$J$62,'[1]23'!$O$60:$P$62,'[1]23'!$A$9:$A$25,P1_T23_Protection</definedName>
    <definedName name="T24.1?Data">'[3]24.1'!$E$6:$J$21, '[3]24.1'!$E$23, '[3]24.1'!$H$23:$J$23, '[3]24.1'!$E$28:$J$42, '[3]24.1'!$E$44, '[3]24.1'!$H$44:$J$44</definedName>
    <definedName name="T24.1?unit?ТРУБ">'[3]24.1'!$E$5:$E$44, '[3]24.1'!$J$5:$J$44</definedName>
    <definedName name="T24?axis?R?ДОГОВОР">'[3]24'!$D$27:$L$37,'[3]24'!$D$8:$L$18</definedName>
    <definedName name="T24?axis?R?ДОГОВОР?">'[3]24'!$B$27:$B$37,'[3]24'!$B$8:$B$18</definedName>
    <definedName name="T24?axis?ПРД?БАЗ">'[3]24'!$I$6:$J$39,'[3]24'!$F$6:$G$39</definedName>
    <definedName name="T24?axis?ПРД?ПРЕД">'[3]24'!$K$6:$L$39,'[3]24'!$D$6:$E$39</definedName>
    <definedName name="T24?axis?ПФ?ПЛАН">'[3]24'!$I$6:$I$39,'[3]24'!$D$6:$D$39,'[3]24'!$K$6:$K$39,'[3]24'!$F$6:$F$38</definedName>
    <definedName name="T24?axis?ПФ?ФАКТ">'[3]24'!$J$6:$J$39,'[3]24'!$E$6:$E$39,'[3]24'!$L$6:$L$39,'[3]24'!$G$6:$G$39</definedName>
    <definedName name="T24?Data">'[3]24'!$D$6:$L$6, '[3]24'!$D$8:$L$18, '[3]24'!$D$20:$L$25, '[3]24'!$D$27:$L$37, '[3]24'!$D$39:$L$39</definedName>
    <definedName name="T24?unit?ПРЦ">'[3]24'!$D$22:$H$22, '[3]24'!$I$6:$L$6, '[3]24'!$I$8:$L$18, '[3]24'!$I$20:$L$25, '[3]24'!$I$27:$L$37, '[3]24'!$I$39:$L$39</definedName>
    <definedName name="T24?unit?ТРУБ">'[3]24'!$D$6:$H$6, '[3]24'!$D$8:$H$18, '[3]24'!$D$20:$H$21, '[3]24'!$D$23:$H$25, '[3]24'!$D$27:$H$37, '[3]24'!$D$39:$H$39</definedName>
    <definedName name="T24_Protection">'[1]24'!$E$24:$H$37,'[1]24'!$B$35:$B$37,'[1]24'!$E$41:$H$42,'[1]24'!$J$8:$M$21,'[1]24'!$J$24:$M$37,'[1]24'!$J$41:$M$42,'[1]24'!$E$8:$H$21</definedName>
    <definedName name="T25?axis?R?ДОГОВОР">'[3]25'!$G$34:$O$35, '[3]25'!$G$9:$O$10, '[3]25'!$G$29:$O$30, '[3]25'!$G$39:$O$39, '[3]25'!$G$44:$O$49, '[3]25'!$G$53:$O$55</definedName>
    <definedName name="T25?axis?R?ДОГОВОР?">'[3]25'!$E$34:$E$35, '[3]25'!$E$9:$E$10, '[3]25'!$E$29:$E$30, '[3]25'!$E$39, '[3]25'!$E$44:$E$49, '[3]25'!$E$53:$E$55</definedName>
    <definedName name="T25?axis?ПФ?ПЛАН">'[3]25'!$I$7:$I$66,         '[3]25'!$L$7:$L$66</definedName>
    <definedName name="T25?axis?ПФ?ФАКТ">'[3]25'!$J$7:$J$66,         '[3]25'!$M$7:$M$66</definedName>
    <definedName name="T25?L1" xml:space="preserve"> '[3]25'!$A$32:$O$32,  '[3]25'!$A$7:$O$7,  '[3]25'!$A$27:$O$27,  '[3]25'!$A$37:$O$37,  '[3]25'!$A$41:$O$41,  '[3]25'!$A$51:$O$51</definedName>
    <definedName name="T25?L1.1">'[3]25'!$A$34:$O$35, '[3]25'!$A$46:$O$46, '[3]25'!$A$9:$O$10, '[3]25'!$A$29:$O$30, '[3]25'!$A$39:$O$39, '[3]25'!$A$44:$O$44, '[3]25'!$A$48:$O$48, '[3]25'!$A$53:$O$55</definedName>
    <definedName name="T25?L1.2.1" xml:space="preserve"> '[3]25'!$A$47:$O$47,     '[3]25'!$A$45:$O$45,     '[3]25'!$A$49:$O$49</definedName>
    <definedName name="T25?unit?ГА" xml:space="preserve"> '[3]25'!$G$47:$K$47,     '[3]25'!$G$42:$K$42,     '[3]25'!$G$45:$K$45,     '[3]25'!$G$49:$K$49</definedName>
    <definedName name="T25?unit?ТРУБ" xml:space="preserve"> '[3]25'!$G$46:$K$46,     '[3]25'!$G$6:$K$41,     '[3]25'!$G$44:$K$44,     '[3]25'!$G$48:$K$48,     '[3]25'!$G$51:$K$66</definedName>
    <definedName name="T25_protection" localSheetId="0">P1_T25_protection,P2_T25_protection</definedName>
    <definedName name="T25_protection" localSheetId="1">[0]!P1_T25_protection,[0]!P2_T25_protection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axis?ПРД?БАЗ">'[3]26'!$I$6:$J$20,'[3]26'!$F$6:$G$20</definedName>
    <definedName name="T26?axis?ПРД?ПРЕД">'[3]26'!$K$6:$L$20,'[3]26'!$D$6:$E$20</definedName>
    <definedName name="T26?axis?ПФ?ПЛАН">'[3]26'!$I$6:$I$20,'[3]26'!$D$6:$D$20,'[3]26'!$K$6:$K$20,'[3]26'!$F$6:$F$20</definedName>
    <definedName name="T26?axis?ПФ?ФАКТ">'[3]26'!$J$6:$J$20,'[3]26'!$E$6:$E$20,'[3]26'!$L$6:$L$20,'[3]26'!$G$6:$G$20</definedName>
    <definedName name="T26?Data">'[3]26'!$D$6:$L$8, '[3]26'!$D$10:$L$20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0">'[1]26'!$K$34:$N$36,'[1]26'!$B$22:$B$24,P1_T26_Protection,P2_T26_Protection</definedName>
    <definedName name="T26_Protection" localSheetId="1">'[1]26'!$K$34:$N$36,'[1]26'!$B$22:$B$24,[0]!P1_T26_Protection,[0]!P2_T26_Protection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axis?ПРД?БАЗ">'[3]27'!$I$6:$J$11,'[3]27'!$F$6:$G$11</definedName>
    <definedName name="T27?axis?ПРД?ПРЕД">'[3]27'!$K$6:$L$11,'[3]27'!$D$6:$E$11</definedName>
    <definedName name="T27?axis?ПФ?ПЛАН">'[3]27'!$I$6:$I$11,'[3]27'!$D$6:$D$11,'[3]27'!$K$6:$K$11,'[3]27'!$F$6:$F$11</definedName>
    <definedName name="T27?axis?ПФ?ФАКТ">'[3]27'!$J$6:$J$11,'[3]27'!$E$6:$E$11,'[3]27'!$L$6:$L$11,'[3]27'!$G$6:$G$11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?unit?ПРЦ">'[3]27'!$D$7:$H$7, '[3]27'!$I$6:$L$11</definedName>
    <definedName name="T27?unit?ТРУБ">'[3]27'!$D$6:$H$6, '[3]27'!$D$8:$H$11</definedName>
    <definedName name="T27_Protect">'[2]27'!$E$12:$E$13,'[2]27'!$K$4:$AH$4,'[2]27'!$AK$12:$AK$13</definedName>
    <definedName name="T27_Protection" localSheetId="0">'[1]27'!$P$34:$S$36,'[1]27'!$B$22:$B$24,P1_T27_Protection,P2_T27_Protection,P3_T27_Protection</definedName>
    <definedName name="T27_Protection" localSheetId="1">'[1]27'!$P$34:$S$36,'[1]27'!$B$22:$B$24,[0]!P1_T27_Protection,[0]!P2_T27_Protection,[0]!P3_T27_Protection</definedName>
    <definedName name="T27_Protection">'[1]27'!$P$34:$S$36,'[1]27'!$B$22:$B$24,P1_T27_Protection,P2_T27_Protection,P3_T27_Protection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P2_T28?axis?R?ПЭ,P3_T28?axis?R?ПЭ,P4_T28?axis?R?ПЭ,P5_T28?axis?R?ПЭ,'Прил. 1'!P6_T28?axis?R?ПЭ</definedName>
    <definedName name="T28?axis?R?ПЭ" localSheetId="1">[0]!P2_T28?axis?R?ПЭ,[0]!P3_T28?axis?R?ПЭ,[0]!P4_T28?axis?R?ПЭ,[0]!P5_T28?axis?R?ПЭ,'Прил. 2'!P6_T28?axis?R?ПЭ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P2_T28?axis?R?ПЭ?,P3_T28?axis?R?ПЭ?,P4_T28?axis?R?ПЭ?,P5_T28?axis?R?ПЭ?,'Прил. 1'!P6_T28?axis?R?ПЭ?</definedName>
    <definedName name="T28?axis?R?ПЭ?" localSheetId="1">[0]!P2_T28?axis?R?ПЭ?,[0]!P3_T28?axis?R?ПЭ?,[0]!P4_T28?axis?R?ПЭ?,[0]!P5_T28?axis?R?ПЭ?,'Прил. 2'!P6_T28?axis?R?ПЭ?</definedName>
    <definedName name="T28?axis?R?ПЭ?">P2_T28?axis?R?ПЭ?,P3_T28?axis?R?ПЭ?,P4_T28?axis?R?ПЭ?,P5_T28?axis?R?ПЭ?,P6_T28?axis?R?ПЭ?</definedName>
    <definedName name="T28?axis?ПРД?БАЗ">'[3]28'!$I$6:$J$21,'[3]28'!$F$6:$G$21</definedName>
    <definedName name="T28?axis?ПРД?ПРЕД">'[3]28'!$K$6:$L$21,'[3]28'!$D$6:$E$21</definedName>
    <definedName name="T28?axis?ПФ?ПЛАН">'[3]28'!$I$6:$I$21,'[3]28'!$D$6:$D$21,'[3]28'!$K$6:$K$21,'[3]28'!$F$6:$F$21</definedName>
    <definedName name="T28?axis?ПФ?ФАКТ">'[3]28'!$J$6:$J$21,'[3]28'!$E$6:$E$21,'[3]28'!$L$6:$L$21,'[3]28'!$G$6:$G$21</definedName>
    <definedName name="T28?Data" localSheetId="0">'[1]28'!$D$190:$E$213,'[1]28'!$G$164:$H$187,'[1]28'!$D$164:$E$187,'[1]28'!$D$138:$I$161,'[1]28'!$D$8:$I$109,'[1]28'!$D$112:$I$135,P1_T28?Data</definedName>
    <definedName name="T28?Data" localSheetId="1">'[1]28'!$D$190:$E$213,'[1]28'!$G$164:$H$187,'[1]28'!$D$164:$E$187,'[1]28'!$D$138:$I$161,'[1]28'!$D$8:$I$109,'[1]28'!$D$112:$I$135,[0]!P1_T28?Data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0">P9_T28_Protection,P10_T28_Protection,P11_T28_Protection,'Прил. 1'!P12_T28_Protection</definedName>
    <definedName name="T28_Protection" localSheetId="1">[0]!P9_T28_Protection,[0]!P10_T28_Protection,[0]!P11_T28_Protection,'Прил. 2'!P12_T28_Protection</definedName>
    <definedName name="T28_Protection">P9_T28_Protection,P10_T28_Protection,P11_T28_Protection,P12_T28_Protection</definedName>
    <definedName name="T29?axis?ПФ?ПЛАН">'[3]29'!$F$5:$F$11,'[3]29'!$D$5:$D$11</definedName>
    <definedName name="T29?axis?ПФ?ФАКТ">'[3]29'!$G$5:$G$11,'[3]29'!$E$5:$E$11</definedName>
    <definedName name="T29?Data">'[3]29'!$D$6:$H$9, '[3]29'!$D$11:$H$11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3?axis?ПРД?БАЗ">'[3]3'!$I$6:$J$20,'[3]3'!$F$6:$G$20</definedName>
    <definedName name="T3?axis?ПРД?ПРЕД">'[3]3'!$K$6:$L$20,'[3]3'!$D$6:$E$20</definedName>
    <definedName name="T3?axis?ПФ?ПЛАН">'[3]3'!$I$6:$I$20,'[3]3'!$D$6:$D$20,'[3]3'!$K$6:$K$20,'[3]3'!$F$6:$F$20</definedName>
    <definedName name="T3?axis?ПФ?ФАКТ">'[3]3'!$J$6:$J$20,'[3]3'!$E$6:$E$20,'[3]3'!$L$6:$L$20,'[3]3'!$G$6:$G$20</definedName>
    <definedName name="T3?unit?КГ.ГКАЛ">'[3]3'!$D$13:$H$13,   '[3]3'!$D$16:$H$16</definedName>
    <definedName name="T3?unit?ПРЦ">'[3]3'!$D$20:$H$20,   '[3]3'!$I$6:$L$20</definedName>
    <definedName name="T3?unit?ТГКАЛ">'[3]3'!$D$12:$H$12,   '[3]3'!$D$15:$H$15</definedName>
    <definedName name="T3?unit?ТТУТ">'[3]3'!$D$10:$H$11,   '[3]3'!$D$14:$H$14,   '[3]3'!$D$17:$H$19</definedName>
    <definedName name="T4.1?axis?R?ВТОП">'[3]4.1'!$E$5:$I$8, '[3]4.1'!$E$12:$I$15, '[3]4.1'!$E$18:$I$21</definedName>
    <definedName name="T4.1?axis?R?ВТОП?">'[3]4.1'!$C$5:$C$8, '[3]4.1'!$C$12:$C$15, '[3]4.1'!$C$18:$C$21</definedName>
    <definedName name="T4.1?Data">'[3]4.1'!$E$4:$I$9, '[3]4.1'!$E$11:$I$15, '[3]4.1'!$E$18:$I$21</definedName>
    <definedName name="T4?axis?R?ВТОП">'[3]4'!$E$7:$M$10,   '[3]4'!$E$14:$M$17,   '[3]4'!$E$20:$M$23,   '[3]4'!$E$26:$M$29,   '[3]4'!$E$32:$M$35,   '[3]4'!$E$38:$M$41,   '[3]4'!$E$45:$M$48,   '[3]4'!$E$51:$M$54,   '[3]4'!$E$58:$M$61,   '[3]4'!$E$65:$M$68,   '[3]4'!$E$72:$M$75</definedName>
    <definedName name="T4?axis?R?ВТОП?">'[3]4'!$C$7:$C$10,   '[3]4'!$C$14:$C$17,   '[3]4'!$C$20:$C$23,   '[3]4'!$C$26:$C$29,   '[3]4'!$C$32:$C$35,   '[3]4'!$C$38:$C$41,   '[3]4'!$C$45:$C$48,   '[3]4'!$C$51:$C$54,   '[3]4'!$C$58:$C$61,   '[3]4'!$C$65:$C$68,   '[3]4'!$C$72:$C$75</definedName>
    <definedName name="T4?axis?ПРД?БАЗ">'[3]4'!$J$6:$K$81,'[3]4'!$G$6:$H$81</definedName>
    <definedName name="T4?axis?ПРД?ПРЕД">'[3]4'!$L$6:$M$81,'[3]4'!$E$6:$F$81</definedName>
    <definedName name="T4?axis?ПФ?ПЛАН">'[3]4'!$J$6:$J$81,'[3]4'!$E$6:$E$81,'[3]4'!$L$6:$L$81,'[3]4'!$G$6:$G$81</definedName>
    <definedName name="T4?axis?ПФ?ФАКТ">'[3]4'!$K$6:$K$81,'[3]4'!$F$6:$F$81,'[3]4'!$M$6:$M$81,'[3]4'!$H$6:$H$81</definedName>
    <definedName name="T4?Data">'[3]4'!$E$6:$M$11, '[3]4'!$E$13:$M$17, '[3]4'!$E$20:$M$23, '[3]4'!$E$26:$M$29, '[3]4'!$E$32:$M$35, '[3]4'!$E$37:$M$42, '[3]4'!$E$45:$M$48, '[3]4'!$E$50:$M$55, '[3]4'!$E$57:$M$62, '[3]4'!$E$64:$M$69, '[3]4'!$E$72:$M$75, '[3]4'!$E$77:$M$78, '[3]4'!$E$80:$M$80</definedName>
    <definedName name="T4?unit?ПРЦ">'[3]4'!$J$6:$M$81, '[3]4'!$E$13:$I$17, '[3]4'!$E$78:$I$78</definedName>
    <definedName name="T4?unit?РУБ.МКБ">'[3]4'!$E$34:$I$34, '[3]4'!$E$47:$I$47, '[3]4'!$E$74:$I$74</definedName>
    <definedName name="T4?unit?РУБ.ТНТ">'[3]4'!$E$32:$I$33, '[3]4'!$E$35:$I$35, '[3]4'!$E$45:$I$46, '[3]4'!$E$48:$I$48, '[3]4'!$E$72:$I$73, '[3]4'!$E$75:$I$75</definedName>
    <definedName name="T4?unit?ТРУБ">'[3]4'!$E$37:$I$42, '[3]4'!$E$50:$I$55, '[3]4'!$E$57:$I$62</definedName>
    <definedName name="T4?unit?ТТНТ">'[3]4'!$E$26:$I$27, '[3]4'!$E$29:$I$29</definedName>
    <definedName name="T4_Protect" localSheetId="0">'[2]4'!$AA$24:$AD$28,'[2]4'!$G$11:$J$17,P1_T4_Protect,P2_T4_Protect</definedName>
    <definedName name="T4_Protect" localSheetId="1">'[2]4'!$AA$24:$AD$28,'[2]4'!$G$11:$J$17,[0]!P1_T4_Protect,[0]!P2_T4_Protect</definedName>
    <definedName name="T4_Protect">'[2]4'!$AA$24:$AD$28,'[2]4'!$G$11:$J$17,P1_T4_Protect,P2_T4_Protect</definedName>
    <definedName name="T5?axis?R?ОС">'[3]5'!$E$7:$Q$18, '[3]5'!$E$21:$Q$32, '[3]5'!$E$35:$Q$46, '[3]5'!$E$49:$Q$60, '[3]5'!$E$63:$Q$74, '[3]5'!$E$77:$Q$88</definedName>
    <definedName name="T5?axis?R?ОС?">'[3]5'!$C$77:$C$88, '[3]5'!$C$63:$C$74, '[3]5'!$C$49:$C$60, '[3]5'!$C$35:$C$46, '[3]5'!$C$21:$C$32, '[3]5'!$C$7:$C$18</definedName>
    <definedName name="T5?axis?ПРД?БАЗ">'[3]5'!$N$6:$O$89,'[3]5'!$G$6:$H$89</definedName>
    <definedName name="T5?axis?ПРД?ПРЕД">'[3]5'!$P$6:$Q$89,'[3]5'!$E$6:$F$89</definedName>
    <definedName name="T5?Data">'[3]5'!$E$6:$Q$18, '[3]5'!$E$20:$Q$32, '[3]5'!$E$34:$Q$46, '[3]5'!$E$48:$Q$60, '[3]5'!$E$63:$Q$74, '[3]5'!$E$76:$Q$88</definedName>
    <definedName name="T5?unit?ПРЦ">'[3]5'!$N$6:$Q$18, '[3]5'!$N$20:$Q$32, '[3]5'!$N$34:$Q$46, '[3]5'!$N$48:$Q$60, '[3]5'!$E$63:$Q$74, '[3]5'!$N$76:$Q$88</definedName>
    <definedName name="T5?unit?ТРУБ">'[3]5'!$E$76:$M$88, '[3]5'!$E$48:$M$60, '[3]5'!$E$34:$M$46, '[3]5'!$E$20:$M$32, '[3]5'!$E$6:$M$18</definedName>
    <definedName name="T6?axis?ПРД?БАЗ">'[3]6'!$I$6:$J$47,'[3]6'!$F$6:$G$47</definedName>
    <definedName name="T6?axis?ПРД?ПРЕД">'[3]6'!$K$6:$L$47,'[3]6'!$D$6:$E$47</definedName>
    <definedName name="T6?axis?ПФ?ПЛАН">'[3]6'!$I$6:$I$47,'[3]6'!$D$6:$D$47,'[3]6'!$K$6:$K$47,'[3]6'!$F$6:$F$47</definedName>
    <definedName name="T6?axis?ПФ?ФАКТ">'[3]6'!$J$6:$J$47,'[3]6'!$L$6:$L$47,'[3]6'!$E$6:$E$47,'[3]6'!$G$6:$G$47</definedName>
    <definedName name="T6?Data">'[3]6'!$D$7:$L$14, '[3]6'!$D$16:$L$19, '[3]6'!$D$21:$L$22, '[3]6'!$D$24:$L$25, '[3]6'!$D$27:$L$28, '[3]6'!$D$30:$L$31, '[3]6'!$D$33:$L$35, '[3]6'!$D$37:$L$39, '[3]6'!$D$41:$L$47</definedName>
    <definedName name="T6?unit?ПРЦ">'[3]6'!$D$12:$H$12, '[3]6'!$D$21:$H$21, '[3]6'!$D$24:$H$24, '[3]6'!$D$27:$H$27, '[3]6'!$D$30:$H$30, '[3]6'!$D$33:$H$33, '[3]6'!$D$47:$H$47, '[3]6'!$I$7:$L$47</definedName>
    <definedName name="T6?unit?РУБ">'[3]6'!$D$16:$H$16, '[3]6'!$D$19:$H$19, '[3]6'!$D$22:$H$22, '[3]6'!$D$25:$H$25, '[3]6'!$D$28:$H$28, '[3]6'!$D$31:$H$31, '[3]6'!$D$34:$H$35, '[3]6'!$D$43:$H$43</definedName>
    <definedName name="T6?unit?ТРУБ">'[3]6'!$D$37:$H$39, '[3]6'!$D$44:$H$46</definedName>
    <definedName name="T6?unit?ЧЕЛ">'[3]6'!$D$41:$H$42, '[3]6'!$D$13:$H$14, '[3]6'!$D$7:$H$11</definedName>
    <definedName name="T6_Protect" localSheetId="0">'[2]6'!$B$30:$B$41,'[2]6'!$D$30:$H$41,'[2]6'!$J$30:$N$41,'[2]6'!$D$43:$H$45,'[2]6'!$J$43:$N$45,'[2]6'!$B$50:$B$61,P1_T6_Protect</definedName>
    <definedName name="T6_Protect" localSheetId="1">'[2]6'!$B$30:$B$41,'[2]6'!$D$30:$H$41,'[2]6'!$J$30:$N$41,'[2]6'!$D$43:$H$45,'[2]6'!$J$43:$N$45,'[2]6'!$B$50:$B$61,[0]!P1_T6_Protect</definedName>
    <definedName name="T6_Protect">'[2]6'!$B$30:$B$41,'[2]6'!$D$30:$H$41,'[2]6'!$J$30:$N$41,'[2]6'!$D$43:$H$45,'[2]6'!$J$43:$N$45,'[2]6'!$B$50:$B$61,P1_T6_Protect</definedName>
    <definedName name="T7?axis?ПРД?БАЗ">'[3]7'!$I$6:$J$12,'[3]7'!$F$6:$G$12</definedName>
    <definedName name="T7?axis?ПРД?ПРЕД">'[3]7'!$K$6:$L$12,'[3]7'!$D$6:$E$12</definedName>
    <definedName name="T7?axis?ПФ?ПЛАН">'[3]7'!$I$6:$I$12,'[3]7'!$D$6:$D$12,'[3]7'!$K$6:$K$12,'[3]7'!$F$6:$F$12</definedName>
    <definedName name="T7?axis?ПФ?ФАКТ">'[3]7'!$J$6:$J$12,'[3]7'!$E$6:$E$12,'[3]7'!$L$6:$L$12,'[3]7'!$G$6:$G$12</definedName>
    <definedName name="T7?Data">#N/A</definedName>
    <definedName name="T8?axis?ПРД?БАЗ" localSheetId="0">#REF! ,#REF!</definedName>
    <definedName name="T8?axis?ПРД?БАЗ" localSheetId="1">#REF! ,#REF!</definedName>
    <definedName name="T8?axis?ПРД?БАЗ">#REF! ,#REF!</definedName>
    <definedName name="T8?axis?ПРД?ПРЕД" localSheetId="1">#REF! ,#REF!</definedName>
    <definedName name="T8?axis?ПРД?ПРЕД">#REF! ,#REF!</definedName>
    <definedName name="T8?axis?ПРД?РЕГ" localSheetId="0">#REF!</definedName>
    <definedName name="T8?axis?ПРД?РЕГ" localSheetId="1">#REF!</definedName>
    <definedName name="T8?axis?ПРД?РЕГ">#REF!</definedName>
    <definedName name="T8?axis?ПФ?ПЛАН" localSheetId="0">#REF! ,#REF! ,#REF! ,#REF!</definedName>
    <definedName name="T8?axis?ПФ?ПЛАН" localSheetId="1">#REF! ,#REF! ,#REF! ,#REF!</definedName>
    <definedName name="T8?axis?ПФ?ПЛАН">#REF! ,#REF! ,#REF! ,#REF!</definedName>
    <definedName name="T8?axis?ПФ?ФАКТ" localSheetId="1">#REF! ,#REF! ,#REF! ,#REF!</definedName>
    <definedName name="T8?axis?ПФ?ФАКТ">#REF! ,#REF! ,#REF! ,#REF!</definedName>
    <definedName name="T8?Data" localSheetId="0">#REF!,#REF!,#REF!,#REF!,#REF!,#REF!,#REF!,#REF!,#REF!</definedName>
    <definedName name="T8?Data" localSheetId="1">#REF!,#REF!,#REF!,#REF!,#REF!,#REF!,#REF!,#REF!,#REF!</definedName>
    <definedName name="T8?Data">#REF!,#REF!,#REF!,#REF!,#REF!,#REF!,#REF!,#REF!,#REF!</definedName>
    <definedName name="T8?item_ext?РОСТ" localSheetId="0">#REF!</definedName>
    <definedName name="T8?item_ext?РОСТ" localSheetId="1">#REF!</definedName>
    <definedName name="T8?item_ext?РОСТ">#REF!</definedName>
    <definedName name="T8?L1" localSheetId="1">#REF!</definedName>
    <definedName name="T8?L1">#REF!</definedName>
    <definedName name="T8?L1.1" localSheetId="1">#REF!</definedName>
    <definedName name="T8?L1.1">#REF!</definedName>
    <definedName name="T8?L1.2" localSheetId="1">#REF!</definedName>
    <definedName name="T8?L1.2">#REF!</definedName>
    <definedName name="T8?L2" localSheetId="1">#REF!</definedName>
    <definedName name="T8?L2">#REF!</definedName>
    <definedName name="T8?L2.1" localSheetId="1">#REF!</definedName>
    <definedName name="T8?L2.1">#REF!</definedName>
    <definedName name="T8?L2.2" localSheetId="1">#REF!</definedName>
    <definedName name="T8?L2.2">#REF!</definedName>
    <definedName name="T8?L3" localSheetId="1">#REF!</definedName>
    <definedName name="T8?L3">#REF!</definedName>
    <definedName name="T8?L3.1" localSheetId="1">#REF!</definedName>
    <definedName name="T8?L3.1">#REF!</definedName>
    <definedName name="T8?L3.2" localSheetId="1">#REF!</definedName>
    <definedName name="T8?L3.2">#REF!</definedName>
    <definedName name="T8?L4" localSheetId="1">#REF!</definedName>
    <definedName name="T8?L4">#REF!</definedName>
    <definedName name="T8?L4.1" localSheetId="1">#REF!</definedName>
    <definedName name="T8?L4.1">#REF!</definedName>
    <definedName name="T8?L4.2" localSheetId="1">#REF!</definedName>
    <definedName name="T8?L4.2">#REF!</definedName>
    <definedName name="T8?L5" localSheetId="1">#REF!</definedName>
    <definedName name="T8?L5">#REF!</definedName>
    <definedName name="T8?L5.1" localSheetId="1">#REF!</definedName>
    <definedName name="T8?L5.1">#REF!</definedName>
    <definedName name="T8?L5.2" localSheetId="1">#REF!</definedName>
    <definedName name="T8?L5.2">#REF!</definedName>
    <definedName name="T8?L6" localSheetId="1">#REF!</definedName>
    <definedName name="T8?L6">#REF!</definedName>
    <definedName name="T8?L6.1" localSheetId="1">#REF!</definedName>
    <definedName name="T8?L6.1">#REF!</definedName>
    <definedName name="T8?L6.2" localSheetId="1">#REF!</definedName>
    <definedName name="T8?L6.2">#REF!</definedName>
    <definedName name="T8?L7" localSheetId="1">#REF!</definedName>
    <definedName name="T8?L7">#REF!</definedName>
    <definedName name="T8?L7.1" localSheetId="1">#REF!</definedName>
    <definedName name="T8?L7.1">#REF!</definedName>
    <definedName name="T8?L7.2" localSheetId="1">#REF!</definedName>
    <definedName name="T8?L7.2">#REF!</definedName>
    <definedName name="T8?L8.1" localSheetId="1">#REF!</definedName>
    <definedName name="T8?L8.1">#REF!</definedName>
    <definedName name="T8?L8.2" localSheetId="1">#REF!</definedName>
    <definedName name="T8?L8.2">#REF!</definedName>
    <definedName name="T8?L8.3" localSheetId="1">#REF!</definedName>
    <definedName name="T8?L8.3">#REF!</definedName>
    <definedName name="T8?L9" localSheetId="1">#REF!</definedName>
    <definedName name="T8?L9">#REF!</definedName>
    <definedName name="T8?L9.1" localSheetId="1">#REF!</definedName>
    <definedName name="T8?L9.1">#REF!</definedName>
    <definedName name="T8?L9.2" localSheetId="1">#REF!</definedName>
    <definedName name="T8?L9.2">#REF!</definedName>
    <definedName name="T8?Name" localSheetId="1">#REF!</definedName>
    <definedName name="T8?Name">#REF!</definedName>
    <definedName name="T8?Table" localSheetId="1">#REF!</definedName>
    <definedName name="T8?Table">#REF!</definedName>
    <definedName name="T8?Title" localSheetId="1">#REF!</definedName>
    <definedName name="T8?Title">#REF!</definedName>
    <definedName name="T8?unit?ПРЦ" localSheetId="1">#REF!</definedName>
    <definedName name="T8?unit?ПРЦ">#REF!</definedName>
    <definedName name="T8?unit?ТРУБ" localSheetId="0">#REF!,#REF!</definedName>
    <definedName name="T8?unit?ТРУБ" localSheetId="1">#REF!,#REF!</definedName>
    <definedName name="T8?unit?ТРУБ">#REF!,#REF!</definedName>
    <definedName name="T8?unit?ШТ" localSheetId="0">#REF!</definedName>
    <definedName name="T8?unit?ШТ" localSheetId="1">#REF!</definedName>
    <definedName name="T8?unit?ШТ">#REF!</definedName>
    <definedName name="T9?axis?ПРД?БАЗ">'[3]9'!$I$6:$J$16,'[3]9'!$F$6:$G$16</definedName>
    <definedName name="T9?axis?ПРД?ПРЕД">'[3]9'!$K$6:$L$16,'[3]9'!$D$6:$E$16</definedName>
    <definedName name="T9?axis?ПФ?ПЛАН">'[3]9'!$I$6:$I$16,'[3]9'!$D$6:$D$16,'[3]9'!$K$6:$K$16,'[3]9'!$F$6:$F$16</definedName>
    <definedName name="T9?axis?ПФ?ФАКТ">'[3]9'!$J$6:$J$16,'[3]9'!$E$6:$E$16,'[3]9'!$L$6:$L$16,'[3]9'!$G$6:$G$16</definedName>
    <definedName name="T9?Data">'[3]9'!$D$6:$L$6, '[3]9'!$D$8:$L$9, '[3]9'!$D$11:$L$16</definedName>
    <definedName name="T9?unit?РУБ.МВТЧ">'[3]9'!$D$8:$H$8, '[3]9'!$D$11:$H$11</definedName>
    <definedName name="T9?unit?ТРУБ">'[3]9'!$D$9:$H$9, '[3]9'!$D$12:$H$16</definedName>
    <definedName name="TP2.1_Protect">[2]P2.1!$F$28:$G$37,[2]P2.1!$F$40:$G$43,[2]P2.1!$F$7:$G$26</definedName>
    <definedName name="а" localSheetId="0">#REF!</definedName>
    <definedName name="а" localSheetId="1">#REF!</definedName>
    <definedName name="а">#REF!</definedName>
    <definedName name="б" localSheetId="0">'[2]21.3'!$E$56:$I$59,'[2]21.3'!$E$10:$I$10,P1_T17_Protect</definedName>
    <definedName name="б" localSheetId="1">'[2]21.3'!$E$56:$I$59,'[2]21.3'!$E$10:$I$10,P1_T17_Protect</definedName>
    <definedName name="б">'[2]21.3'!$E$56:$I$59,'[2]21.3'!$E$10:$I$10,P1_T17_Protect</definedName>
    <definedName name="БазовыйПериод" localSheetId="0">#REF!</definedName>
    <definedName name="БазовыйПериод" localSheetId="1">#REF!</definedName>
    <definedName name="БазовыйПериод">#REF!</definedName>
    <definedName name="в" localSheetId="1">#REF!</definedName>
    <definedName name="в">#REF!</definedName>
    <definedName name="в23ё" localSheetId="1">#N/A</definedName>
    <definedName name="в23ё">#N/A</definedName>
    <definedName name="вв" localSheetId="1">#N/A</definedName>
    <definedName name="вв">#N/A</definedName>
    <definedName name="г" localSheetId="0">P1_T19.2?Data,P2_T19.2?Data</definedName>
    <definedName name="г" localSheetId="1">P1_T19.2?Data,P2_T19.2?Data</definedName>
    <definedName name="г">P1_T19.2?Data,P2_T19.2?Data</definedName>
    <definedName name="д" localSheetId="0">#REF!</definedName>
    <definedName name="д" localSheetId="1">#REF!</definedName>
    <definedName name="д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е" localSheetId="0">P1_T19.1.1?Data,P2_T19.1.1?Data</definedName>
    <definedName name="е" localSheetId="1">P1_T19.1.1?Data,P2_T19.1.1?Data</definedName>
    <definedName name="е">P1_T19.1.1?Data,P2_T19.1.1?Data</definedName>
    <definedName name="ж" localSheetId="0">#REF!</definedName>
    <definedName name="ж" localSheetId="1">#REF!</definedName>
    <definedName name="ж">#REF!</definedName>
    <definedName name="з" localSheetId="0">'[2]21.3'!#REF!,'[2]21.3'!#REF!</definedName>
    <definedName name="з" localSheetId="1">'[2]21.3'!#REF!,'[2]21.3'!#REF!</definedName>
    <definedName name="з">'[2]21.3'!#REF!,'[2]21.3'!#REF!</definedName>
    <definedName name="и" localSheetId="0">'[2]17'!#REF!</definedName>
    <definedName name="и" localSheetId="1">'[2]17'!#REF!</definedName>
    <definedName name="и">'[2]17'!#REF!</definedName>
    <definedName name="й" localSheetId="1">#N/A</definedName>
    <definedName name="й">#N/A</definedName>
    <definedName name="йй" localSheetId="1">#N/A</definedName>
    <definedName name="йй">#N/A</definedName>
    <definedName name="к" localSheetId="0">'[2]18.2'!#REF!,'[2]18.2'!#REF!</definedName>
    <definedName name="к" localSheetId="1">'[2]18.2'!#REF!,'[2]18.2'!#REF!</definedName>
    <definedName name="к">'[2]18.2'!#REF!,'[2]18.2'!#REF!</definedName>
    <definedName name="ке" localSheetId="1">#N/A</definedName>
    <definedName name="ке">#N/A</definedName>
    <definedName name="л" localSheetId="0">#REF!</definedName>
    <definedName name="л" localSheetId="1">#REF!</definedName>
    <definedName name="л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'[2]17'!#REF!</definedName>
    <definedName name="м" localSheetId="1">'[2]17'!#REF!</definedName>
    <definedName name="м">'[2]17'!#REF!</definedName>
    <definedName name="мым" localSheetId="1">#N/A</definedName>
    <definedName name="мым">#N/A</definedName>
    <definedName name="н" localSheetId="0">P1_T19.1.2?Data,P2_T19.1.2?Data</definedName>
    <definedName name="н" localSheetId="1">P1_T19.1.2?Data,P2_T19.1.2?Data</definedName>
    <definedName name="н">P1_T19.1.2?Data,P2_T19.1.2?Data</definedName>
    <definedName name="о" localSheetId="0">#REF!</definedName>
    <definedName name="о" localSheetId="1">#REF!</definedName>
    <definedName name="о">#REF!</definedName>
    <definedName name="_xlnm.Print_Area" localSheetId="1">'Прил. 2'!$A$1:$O$22</definedName>
    <definedName name="п" localSheetId="0">#REF!</definedName>
    <definedName name="п" localSheetId="1">#REF!</definedName>
    <definedName name="п">#REF!</definedName>
    <definedName name="ПериодРегулирования" localSheetId="1">#REF!</definedName>
    <definedName name="ПериодРегулирования">#REF!</definedName>
    <definedName name="Периоды_18_2" localSheetId="1">'[2]18.2'!#REF!</definedName>
    <definedName name="Периоды_18_2">'[2]18.2'!#REF!</definedName>
    <definedName name="ПоследнийГод" localSheetId="0">#REF!</definedName>
    <definedName name="ПоследнийГод" localSheetId="1">#REF!</definedName>
    <definedName name="ПоследнийГод">#REF!</definedName>
    <definedName name="р" localSheetId="1">#REF!</definedName>
    <definedName name="р">#REF!</definedName>
    <definedName name="с" localSheetId="1">#N/A</definedName>
    <definedName name="с">#N/A</definedName>
    <definedName name="сс" localSheetId="1">#N/A</definedName>
    <definedName name="сс">#N/A</definedName>
    <definedName name="сссс" localSheetId="1">#N/A</definedName>
    <definedName name="сссс">#N/A</definedName>
    <definedName name="ссы" localSheetId="1">#N/A</definedName>
    <definedName name="ссы">#N/A</definedName>
    <definedName name="ссы2" localSheetId="1">#N/A</definedName>
    <definedName name="ссы2">#N/A</definedName>
    <definedName name="т" localSheetId="1">'[2]17'!#REF!</definedName>
    <definedName name="т">'[2]17'!#REF!</definedName>
    <definedName name="у" localSheetId="1">#N/A</definedName>
    <definedName name="у">#N/A</definedName>
    <definedName name="ф" localSheetId="0">#REF!</definedName>
    <definedName name="ф" localSheetId="1">#REF!</definedName>
    <definedName name="ф">#REF!</definedName>
    <definedName name="х" localSheetId="0">P1_T21.4?Data,P2_T21.4?Data</definedName>
    <definedName name="х" localSheetId="1">P1_T21.4?Data,P2_T21.4?Data</definedName>
    <definedName name="х">P1_T21.4?Data,P2_T21.4?Data</definedName>
    <definedName name="ц" localSheetId="1">#N/A</definedName>
    <definedName name="ц">#N/A</definedName>
    <definedName name="цу" localSheetId="1">#N/A</definedName>
    <definedName name="цу">#N/A</definedName>
    <definedName name="ч" localSheetId="0">#REF!</definedName>
    <definedName name="ч" localSheetId="1">#REF!</definedName>
    <definedName name="ч">#REF!</definedName>
    <definedName name="ш" localSheetId="0">P1_T21.2.1?Data,P2_T21.2.1?Data</definedName>
    <definedName name="ш" localSheetId="1">P1_T21.2.1?Data,P2_T21.2.1?Data</definedName>
    <definedName name="ш">P1_T21.2.1?Data,P2_T21.2.1?Data</definedName>
    <definedName name="щ" localSheetId="0">P1_T21.2.2?Data,P2_T21.2.2?Data</definedName>
    <definedName name="щ" localSheetId="1">P1_T21.2.2?Data,P2_T21.2.2?Data</definedName>
    <definedName name="щ">P1_T21.2.2?Data,P2_T21.2.2?Data</definedName>
    <definedName name="ъ" localSheetId="0">P1_T28.3?unit?РУБ.ГКАЛ,P2_T28.3?unit?РУБ.ГКАЛ</definedName>
    <definedName name="ъ" localSheetId="1">P1_T28.3?unit?РУБ.ГКАЛ,P2_T28.3?unit?РУБ.ГКАЛ</definedName>
    <definedName name="ъ">P1_T28.3?unit?РУБ.ГКАЛ,P2_T28.3?unit?РУБ.ГКАЛ</definedName>
    <definedName name="ы" localSheetId="0">#REF!</definedName>
    <definedName name="ы" localSheetId="1">#REF!</definedName>
    <definedName name="ы">#REF!</definedName>
    <definedName name="ыв" localSheetId="1">#N/A</definedName>
    <definedName name="ыв">#N/A</definedName>
    <definedName name="ыыыы" localSheetId="1">#N/A</definedName>
    <definedName name="ыыыы">#N/A</definedName>
    <definedName name="ь" localSheetId="0">'[2]17'!#REF!</definedName>
    <definedName name="ь" localSheetId="1">'[2]17'!#REF!</definedName>
    <definedName name="ь">'[2]17'!#REF!</definedName>
    <definedName name="э" localSheetId="0">#REF!</definedName>
    <definedName name="э" localSheetId="1">#REF!</definedName>
    <definedName name="э">#REF!</definedName>
    <definedName name="ю" localSheetId="0">P1_T18.1?Data,P2_T18.1?Data</definedName>
    <definedName name="ю" localSheetId="1">P1_T18.1?Data,P2_T18.1?Data</definedName>
    <definedName name="ю">P1_T18.1?Data,P2_T18.1?Data</definedName>
    <definedName name="я" localSheetId="0">#REF!</definedName>
    <definedName name="я" localSheetId="1">#REF!</definedName>
    <definedName name="я">#REF!</definedName>
  </definedNames>
  <calcPr calcId="114210"/>
</workbook>
</file>

<file path=xl/calcChain.xml><?xml version="1.0" encoding="utf-8"?>
<calcChain xmlns="http://schemas.openxmlformats.org/spreadsheetml/2006/main">
  <c r="K29" i="22"/>
  <c r="K28"/>
  <c r="E28"/>
  <c r="E29"/>
  <c r="M21"/>
  <c r="K21"/>
  <c r="E21"/>
  <c r="M20"/>
  <c r="K20"/>
  <c r="L20"/>
  <c r="E20"/>
  <c r="M19"/>
  <c r="K19"/>
  <c r="I19"/>
  <c r="H19"/>
  <c r="G19"/>
  <c r="E19"/>
  <c r="M18"/>
  <c r="K18"/>
  <c r="I18"/>
  <c r="G18"/>
  <c r="H18"/>
  <c r="E18"/>
  <c r="K17"/>
  <c r="J17"/>
  <c r="J25"/>
  <c r="H17"/>
  <c r="D17"/>
  <c r="D25"/>
  <c r="M16"/>
  <c r="K16"/>
  <c r="I16"/>
  <c r="H16"/>
  <c r="H15"/>
  <c r="G16"/>
  <c r="G25"/>
  <c r="E16"/>
  <c r="M14"/>
  <c r="K14"/>
  <c r="L14"/>
  <c r="I14"/>
  <c r="H14"/>
  <c r="E14"/>
  <c r="M13"/>
  <c r="K13"/>
  <c r="L13"/>
  <c r="I13"/>
  <c r="H13"/>
  <c r="E13"/>
  <c r="M12"/>
  <c r="K12"/>
  <c r="L12"/>
  <c r="I12"/>
  <c r="H12"/>
  <c r="E12"/>
  <c r="M11"/>
  <c r="K11"/>
  <c r="J28"/>
  <c r="H11"/>
  <c r="I11"/>
  <c r="E11"/>
  <c r="Z26" i="21"/>
  <c r="X26"/>
  <c r="W26"/>
  <c r="X25"/>
  <c r="W25"/>
  <c r="Z24"/>
  <c r="X24"/>
  <c r="W24"/>
  <c r="Z23"/>
  <c r="X23"/>
  <c r="W23"/>
  <c r="Z22"/>
  <c r="X22"/>
  <c r="W22"/>
  <c r="X20"/>
  <c r="W20"/>
  <c r="Z16"/>
  <c r="X15"/>
  <c r="W15"/>
  <c r="Z13"/>
  <c r="Z12"/>
  <c r="Z11"/>
  <c r="X11"/>
  <c r="W11"/>
  <c r="X10"/>
  <c r="W10"/>
  <c r="Z9"/>
  <c r="X9"/>
  <c r="W9"/>
  <c r="Z8"/>
  <c r="X8"/>
  <c r="W8"/>
  <c r="Z7"/>
  <c r="V7"/>
  <c r="W7"/>
  <c r="L18" i="22"/>
  <c r="L21"/>
  <c r="L16"/>
  <c r="K15"/>
  <c r="L19"/>
  <c r="D27"/>
  <c r="G29"/>
  <c r="G27"/>
  <c r="J29"/>
  <c r="D28"/>
  <c r="D29"/>
  <c r="H22"/>
  <c r="L11"/>
  <c r="E17"/>
  <c r="E15"/>
  <c r="M15"/>
  <c r="J27"/>
  <c r="I17"/>
  <c r="M17"/>
  <c r="K22"/>
  <c r="X7" i="21"/>
  <c r="N21" i="22"/>
  <c r="N19"/>
  <c r="N16"/>
  <c r="N14"/>
  <c r="N13"/>
  <c r="N12"/>
  <c r="N11"/>
  <c r="N18"/>
  <c r="N15"/>
  <c r="L15"/>
  <c r="E22"/>
  <c r="M22"/>
  <c r="F17"/>
  <c r="N17"/>
  <c r="I22"/>
  <c r="N20"/>
  <c r="L17"/>
  <c r="F18"/>
  <c r="F16"/>
  <c r="F14"/>
  <c r="F13"/>
  <c r="F12"/>
  <c r="F19"/>
  <c r="F11"/>
  <c r="F20"/>
  <c r="F21"/>
  <c r="N22"/>
  <c r="F15"/>
  <c r="L22"/>
  <c r="F22"/>
</calcChain>
</file>

<file path=xl/comments1.xml><?xml version="1.0" encoding="utf-8"?>
<comments xmlns="http://schemas.openxmlformats.org/spreadsheetml/2006/main">
  <authors>
    <author>Любовь</author>
  </authors>
  <commentList>
    <comment ref="D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Постановление Правительства Пермского края от 21.12.07 г. №333-п 938,71 руб. на 1 чел.(семья из 3 чел.)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>938,71*3=2 816,13
отклонение
88,89%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<sst xmlns="http://schemas.openxmlformats.org/spreadsheetml/2006/main" count="188" uniqueCount="117">
  <si>
    <t>№ п/п</t>
  </si>
  <si>
    <t>руб.</t>
  </si>
  <si>
    <t>%</t>
  </si>
  <si>
    <t>руб./кв. м</t>
  </si>
  <si>
    <t>Приложение 2</t>
  </si>
  <si>
    <t>Жилые дома пониженной капитальности, имеющие не все виды благоустройства</t>
  </si>
  <si>
    <t>Жилые дома со всеми видами благоустройства, без лифта и мусоропровода</t>
  </si>
  <si>
    <t>Жилые дома, имеющие не все виды благоустройства</t>
  </si>
  <si>
    <t>Жилые неблагоустроенные дома пониженной капитальности</t>
  </si>
  <si>
    <t>Материал стен здания</t>
  </si>
  <si>
    <t>Благоустройство жилого помещения</t>
  </si>
  <si>
    <t>Степень износа здания</t>
  </si>
  <si>
    <t xml:space="preserve">2007 год </t>
  </si>
  <si>
    <t xml:space="preserve">2008 год </t>
  </si>
  <si>
    <t xml:space="preserve">2009 год </t>
  </si>
  <si>
    <t xml:space="preserve">1 вариант </t>
  </si>
  <si>
    <t>Рост, %</t>
  </si>
  <si>
    <t>1 вариант (70% баз. ставки 2,92 руб./кв. м</t>
  </si>
  <si>
    <t>Ставка платы, предлож. планир. ФУ</t>
  </si>
  <si>
    <t>Ставка платы, предлож. ФУ (план. КУИ)</t>
  </si>
  <si>
    <t xml:space="preserve">2 вариант </t>
  </si>
  <si>
    <t>2 вариант (70% баз. ставки 2,92 руб./кв м</t>
  </si>
  <si>
    <t>Предлагаемые ставки, руб./кв. м общей площади жилого помещения                 в месяц</t>
  </si>
  <si>
    <t>Изменение</t>
  </si>
  <si>
    <t>3 вариант (70% баз. ставки 2,92 руб./кв м</t>
  </si>
  <si>
    <t>Постановление РЭК от 22.09.2006 № 5, индекс 115,0 %</t>
  </si>
  <si>
    <t>Постановление РЭК от 20.07.2007№ 9, индекс 118,0 %</t>
  </si>
  <si>
    <t>Постановление РЭК от 25.11.2008 № 6, индекс 111,3 %</t>
  </si>
  <si>
    <t>1.</t>
  </si>
  <si>
    <t>Базовая ставка</t>
  </si>
  <si>
    <t>Кирпичный</t>
  </si>
  <si>
    <t>До 30%</t>
  </si>
  <si>
    <t>2.</t>
  </si>
  <si>
    <t>3.</t>
  </si>
  <si>
    <t>4.</t>
  </si>
  <si>
    <t>Железобетонный,</t>
  </si>
  <si>
    <t xml:space="preserve">Жилые дома со всеми </t>
  </si>
  <si>
    <t>крупнопанельный,</t>
  </si>
  <si>
    <t>силикальцитный,</t>
  </si>
  <si>
    <t>5.</t>
  </si>
  <si>
    <t xml:space="preserve">видами благоустройства, </t>
  </si>
  <si>
    <t>без лифта и мусоропровода</t>
  </si>
  <si>
    <t>6.</t>
  </si>
  <si>
    <t>Брусчатый</t>
  </si>
  <si>
    <t>7.</t>
  </si>
  <si>
    <t>8.</t>
  </si>
  <si>
    <t>От 30% до 60%</t>
  </si>
  <si>
    <t>9.</t>
  </si>
  <si>
    <t>10.</t>
  </si>
  <si>
    <t>Шлакоблочный</t>
  </si>
  <si>
    <t>панельный</t>
  </si>
  <si>
    <t>Наименование жилищных, коммунальных услуг</t>
  </si>
  <si>
    <t>Един. измер. платы, тарифа</t>
  </si>
  <si>
    <t xml:space="preserve"> Действ. плата, утв. тариф</t>
  </si>
  <si>
    <t>Сумма платы за жилищные и коммунальные услуги                                  (общ. пл. квартиры - 45,2 кв. м)</t>
  </si>
  <si>
    <t xml:space="preserve">  Предл. плата, утв. тариф </t>
  </si>
  <si>
    <t>Сумма платы за жилищные и коммунальные услуги (общ. пл. квартиры - 45,2 кв. м)</t>
  </si>
  <si>
    <t>Доля услуги в общей сумме</t>
  </si>
  <si>
    <t>ЭОТ</t>
  </si>
  <si>
    <t>2-комн.</t>
  </si>
  <si>
    <t>Рост тарифа к предыдущему</t>
  </si>
  <si>
    <t>Рост к действ.</t>
  </si>
  <si>
    <t>3 чел.</t>
  </si>
  <si>
    <t>м2</t>
  </si>
  <si>
    <t>Жилищные услуги</t>
  </si>
  <si>
    <t>1.1.</t>
  </si>
  <si>
    <t>Содержание и текущий ремонт жилого помещения</t>
  </si>
  <si>
    <t>1.2.</t>
  </si>
  <si>
    <t>Наем</t>
  </si>
  <si>
    <t>1.3.</t>
  </si>
  <si>
    <t>Сбор, вывоз и утилизация ТБО</t>
  </si>
  <si>
    <t>Коммунальные услуги</t>
  </si>
  <si>
    <t>2.1.</t>
  </si>
  <si>
    <t xml:space="preserve">Отопление </t>
  </si>
  <si>
    <t>2.2.</t>
  </si>
  <si>
    <t>Горячее водоснабжение</t>
  </si>
  <si>
    <t>руб./куб. м</t>
  </si>
  <si>
    <t>2.3.</t>
  </si>
  <si>
    <t>Холодная водоснабжение</t>
  </si>
  <si>
    <t>2.4.</t>
  </si>
  <si>
    <t>Водоотведение</t>
  </si>
  <si>
    <t>2.5.</t>
  </si>
  <si>
    <t>Электроснабжение</t>
  </si>
  <si>
    <t>руб./кВтч</t>
  </si>
  <si>
    <t>2.6.</t>
  </si>
  <si>
    <t>Газоснабжение</t>
  </si>
  <si>
    <t xml:space="preserve">       Всего:</t>
  </si>
  <si>
    <t>Стоимость ЖКУ на 1 м2</t>
  </si>
  <si>
    <t xml:space="preserve">Федеральный стандарт </t>
  </si>
  <si>
    <t>Отклонение от стандарта, %</t>
  </si>
  <si>
    <t>Региональный стандарт</t>
  </si>
  <si>
    <t>Отклонение от регионального стандарта, %</t>
  </si>
  <si>
    <t>к пояснительной записке</t>
  </si>
  <si>
    <t>11.</t>
  </si>
  <si>
    <t>Сравнительный анализ изменения ставок платы за наем 2015-2016 годы</t>
  </si>
  <si>
    <t>Действующие ставки, руб./кв. м общей площади жилого помещения                 в месяц</t>
  </si>
  <si>
    <t>Жилые дома со всеми видами благоустройства, с мусоропроводом и/или лифтом</t>
  </si>
  <si>
    <t>Жилые дома пониженной капитальности со всеми видами благоустройства</t>
  </si>
  <si>
    <t>12.</t>
  </si>
  <si>
    <t>13.</t>
  </si>
  <si>
    <t>14.</t>
  </si>
  <si>
    <t>15.</t>
  </si>
  <si>
    <t>16.</t>
  </si>
  <si>
    <t>17.</t>
  </si>
  <si>
    <t>18.</t>
  </si>
  <si>
    <t>19.</t>
  </si>
  <si>
    <t>Более 60%</t>
  </si>
  <si>
    <t>20.</t>
  </si>
  <si>
    <t>21.</t>
  </si>
  <si>
    <t>Приложение 1</t>
  </si>
  <si>
    <t>с 01.07.2015 года</t>
  </si>
  <si>
    <t>руб./чел.</t>
  </si>
  <si>
    <t>руб./Гкал</t>
  </si>
  <si>
    <t>Железобетонный, крупнопанельный, силикальцитный, панельный</t>
  </si>
  <si>
    <t>Железобетонный, крупнопанельный, силикальцитный, панельный, шлакоблочный</t>
  </si>
  <si>
    <t>с 01.01.2016 года</t>
  </si>
  <si>
    <t xml:space="preserve">Расчет платы за жилищные услуги для семьи из 3-х человек, проживающих в двухкомнатной квартире                        в жилом доме со всеми видами благоустройства, без лифта и мусоропровода </t>
  </si>
</sst>
</file>

<file path=xl/styles.xml><?xml version="1.0" encoding="utf-8"?>
<styleSheet xmlns="http://schemas.openxmlformats.org/spreadsheetml/2006/main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0.000"/>
    <numFmt numFmtId="169" formatCode="0.0%"/>
    <numFmt numFmtId="170" formatCode="&quot;$&quot;#,##0_);[Red]\(&quot;$&quot;#,##0\)"/>
    <numFmt numFmtId="171" formatCode="General_)"/>
  </numFmts>
  <fonts count="45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b/>
      <sz val="16"/>
      <name val="Times New Roman"/>
      <family val="1"/>
    </font>
    <font>
      <sz val="16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12.5"/>
      <name val="Times New Roman"/>
      <family val="1"/>
      <charset val="204"/>
    </font>
    <font>
      <b/>
      <sz val="13"/>
      <name val="Arial Cyr"/>
      <charset val="204"/>
    </font>
    <font>
      <b/>
      <sz val="11.5"/>
      <name val="Arial Cyr"/>
      <charset val="204"/>
    </font>
    <font>
      <i/>
      <sz val="11.5"/>
      <name val="Arial Cyr"/>
      <charset val="204"/>
    </font>
    <font>
      <sz val="11.5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9">
    <xf numFmtId="0" fontId="0" fillId="0" borderId="0"/>
    <xf numFmtId="170" fontId="25" fillId="0" borderId="0" applyFont="0" applyFill="0" applyBorder="0" applyAlignment="0" applyProtection="0"/>
    <xf numFmtId="49" fontId="26" fillId="0" borderId="0" applyBorder="0">
      <alignment vertical="top"/>
    </xf>
    <xf numFmtId="0" fontId="27" fillId="0" borderId="0"/>
    <xf numFmtId="0" fontId="28" fillId="0" borderId="0" applyNumberFormat="0">
      <alignment horizontal="left"/>
    </xf>
    <xf numFmtId="171" fontId="29" fillId="0" borderId="1">
      <protection locked="0"/>
    </xf>
    <xf numFmtId="165" fontId="8" fillId="0" borderId="0" applyFont="0" applyFill="0" applyBorder="0" applyAlignment="0" applyProtection="0"/>
    <xf numFmtId="0" fontId="30" fillId="0" borderId="0" applyBorder="0">
      <alignment horizontal="center" vertical="center" wrapText="1"/>
    </xf>
    <xf numFmtId="0" fontId="31" fillId="0" borderId="2" applyBorder="0">
      <alignment horizontal="center" vertical="center" wrapText="1"/>
    </xf>
    <xf numFmtId="171" fontId="32" fillId="2" borderId="1"/>
    <xf numFmtId="4" fontId="26" fillId="3" borderId="3" applyBorder="0">
      <alignment horizontal="right"/>
    </xf>
    <xf numFmtId="0" fontId="33" fillId="4" borderId="0" applyFill="0">
      <alignment wrapText="1"/>
    </xf>
    <xf numFmtId="0" fontId="34" fillId="0" borderId="0">
      <alignment horizontal="center" vertical="top" wrapText="1"/>
    </xf>
    <xf numFmtId="0" fontId="35" fillId="0" borderId="0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44" fillId="0" borderId="0"/>
    <xf numFmtId="0" fontId="43" fillId="0" borderId="0"/>
    <xf numFmtId="0" fontId="8" fillId="0" borderId="0"/>
    <xf numFmtId="9" fontId="14" fillId="0" borderId="0" applyFont="0" applyFill="0" applyBorder="0" applyAlignment="0" applyProtection="0"/>
    <xf numFmtId="0" fontId="36" fillId="0" borderId="0"/>
    <xf numFmtId="49" fontId="33" fillId="0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26" fillId="4" borderId="0" applyFont="0" applyBorder="0">
      <alignment horizontal="right"/>
    </xf>
    <xf numFmtId="4" fontId="26" fillId="4" borderId="4" applyBorder="0">
      <alignment horizontal="right"/>
    </xf>
    <xf numFmtId="4" fontId="26" fillId="5" borderId="5" applyBorder="0">
      <alignment horizontal="right"/>
    </xf>
  </cellStyleXfs>
  <cellXfs count="356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0" xfId="0" applyFill="1"/>
    <xf numFmtId="2" fontId="0" fillId="0" borderId="0" xfId="0" applyNumberFormat="1" applyFill="1"/>
    <xf numFmtId="2" fontId="7" fillId="0" borderId="0" xfId="0" applyNumberFormat="1" applyFont="1" applyFill="1"/>
    <xf numFmtId="167" fontId="0" fillId="0" borderId="0" xfId="0" applyNumberFormat="1" applyFill="1"/>
    <xf numFmtId="0" fontId="2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 horizontal="right"/>
    </xf>
    <xf numFmtId="0" fontId="2" fillId="0" borderId="0" xfId="0" applyFont="1" applyFill="1"/>
    <xf numFmtId="2" fontId="2" fillId="0" borderId="0" xfId="0" applyNumberFormat="1" applyFont="1" applyFill="1" applyAlignment="1">
      <alignment horizontal="right"/>
    </xf>
    <xf numFmtId="0" fontId="0" fillId="0" borderId="7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vertical="center" wrapText="1"/>
    </xf>
    <xf numFmtId="167" fontId="12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" fontId="4" fillId="0" borderId="3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2" fontId="4" fillId="0" borderId="16" xfId="0" applyNumberFormat="1" applyFont="1" applyFill="1" applyBorder="1" applyAlignment="1">
      <alignment vertical="top"/>
    </xf>
    <xf numFmtId="167" fontId="12" fillId="0" borderId="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3" fillId="0" borderId="0" xfId="19" applyFont="1"/>
    <xf numFmtId="0" fontId="6" fillId="0" borderId="0" xfId="19" applyFont="1"/>
    <xf numFmtId="0" fontId="17" fillId="6" borderId="18" xfId="19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6" fillId="6" borderId="22" xfId="19" applyFont="1" applyFill="1" applyBorder="1" applyAlignment="1">
      <alignment vertical="top" wrapText="1"/>
    </xf>
    <xf numFmtId="0" fontId="6" fillId="6" borderId="23" xfId="19" applyFont="1" applyFill="1" applyBorder="1" applyAlignment="1">
      <alignment horizontal="center" vertical="top"/>
    </xf>
    <xf numFmtId="0" fontId="6" fillId="0" borderId="24" xfId="19" applyFont="1" applyBorder="1" applyAlignment="1">
      <alignment horizontal="center" vertical="top"/>
    </xf>
    <xf numFmtId="0" fontId="6" fillId="6" borderId="25" xfId="19" applyFont="1" applyFill="1" applyBorder="1" applyAlignment="1">
      <alignment vertical="top" wrapText="1"/>
    </xf>
    <xf numFmtId="0" fontId="6" fillId="6" borderId="26" xfId="19" applyFont="1" applyFill="1" applyBorder="1" applyAlignment="1">
      <alignment horizontal="center" vertical="top"/>
    </xf>
    <xf numFmtId="0" fontId="6" fillId="0" borderId="27" xfId="19" applyFont="1" applyBorder="1" applyAlignment="1">
      <alignment horizontal="center" vertical="top" wrapText="1"/>
    </xf>
    <xf numFmtId="0" fontId="13" fillId="0" borderId="0" xfId="19" applyFont="1" applyAlignment="1">
      <alignment horizontal="center"/>
    </xf>
    <xf numFmtId="0" fontId="17" fillId="0" borderId="28" xfId="19" applyFont="1" applyBorder="1" applyAlignment="1">
      <alignment horizontal="left"/>
    </xf>
    <xf numFmtId="0" fontId="17" fillId="0" borderId="29" xfId="19" applyFont="1" applyBorder="1"/>
    <xf numFmtId="0" fontId="17" fillId="0" borderId="30" xfId="19" applyFont="1" applyBorder="1" applyAlignment="1">
      <alignment horizontal="center" vertical="center"/>
    </xf>
    <xf numFmtId="167" fontId="17" fillId="0" borderId="28" xfId="19" applyNumberFormat="1" applyFont="1" applyBorder="1" applyAlignment="1">
      <alignment horizontal="center"/>
    </xf>
    <xf numFmtId="169" fontId="17" fillId="0" borderId="28" xfId="20" applyNumberFormat="1" applyFont="1" applyBorder="1" applyAlignment="1">
      <alignment horizontal="center"/>
    </xf>
    <xf numFmtId="167" fontId="17" fillId="0" borderId="4" xfId="19" applyNumberFormat="1" applyFont="1" applyBorder="1" applyAlignment="1">
      <alignment horizontal="center"/>
    </xf>
    <xf numFmtId="167" fontId="17" fillId="0" borderId="17" xfId="19" applyNumberFormat="1" applyFont="1" applyBorder="1" applyAlignment="1">
      <alignment horizontal="center"/>
    </xf>
    <xf numFmtId="169" fontId="17" fillId="0" borderId="31" xfId="19" applyNumberFormat="1" applyFont="1" applyBorder="1" applyAlignment="1">
      <alignment horizontal="center"/>
    </xf>
    <xf numFmtId="169" fontId="17" fillId="0" borderId="28" xfId="19" applyNumberFormat="1" applyFont="1" applyFill="1" applyBorder="1" applyAlignment="1">
      <alignment horizontal="center"/>
    </xf>
    <xf numFmtId="169" fontId="17" fillId="0" borderId="28" xfId="19" applyNumberFormat="1" applyFont="1" applyBorder="1" applyAlignment="1">
      <alignment horizontal="center"/>
    </xf>
    <xf numFmtId="0" fontId="18" fillId="0" borderId="0" xfId="19" applyFont="1"/>
    <xf numFmtId="0" fontId="6" fillId="0" borderId="32" xfId="19" applyFont="1" applyFill="1" applyBorder="1" applyAlignment="1">
      <alignment horizontal="left" vertical="justify"/>
    </xf>
    <xf numFmtId="0" fontId="6" fillId="0" borderId="33" xfId="19" applyFont="1" applyFill="1" applyBorder="1" applyAlignment="1">
      <alignment wrapText="1"/>
    </xf>
    <xf numFmtId="0" fontId="6" fillId="0" borderId="21" xfId="19" applyFont="1" applyFill="1" applyBorder="1" applyAlignment="1">
      <alignment horizontal="center"/>
    </xf>
    <xf numFmtId="2" fontId="6" fillId="0" borderId="32" xfId="19" applyNumberFormat="1" applyFont="1" applyFill="1" applyBorder="1" applyAlignment="1">
      <alignment horizontal="center"/>
    </xf>
    <xf numFmtId="167" fontId="6" fillId="0" borderId="32" xfId="19" applyNumberFormat="1" applyFont="1" applyFill="1" applyBorder="1" applyAlignment="1">
      <alignment horizontal="center"/>
    </xf>
    <xf numFmtId="169" fontId="6" fillId="0" borderId="32" xfId="19" applyNumberFormat="1" applyFont="1" applyFill="1" applyBorder="1" applyAlignment="1">
      <alignment horizontal="center"/>
    </xf>
    <xf numFmtId="2" fontId="6" fillId="0" borderId="34" xfId="19" applyNumberFormat="1" applyFont="1" applyFill="1" applyBorder="1" applyAlignment="1">
      <alignment horizontal="center"/>
    </xf>
    <xf numFmtId="167" fontId="6" fillId="0" borderId="6" xfId="19" applyNumberFormat="1" applyFont="1" applyFill="1" applyBorder="1" applyAlignment="1">
      <alignment horizontal="center"/>
    </xf>
    <xf numFmtId="169" fontId="6" fillId="0" borderId="35" xfId="19" applyNumberFormat="1" applyFont="1" applyBorder="1" applyAlignment="1">
      <alignment horizontal="center"/>
    </xf>
    <xf numFmtId="169" fontId="6" fillId="0" borderId="32" xfId="19" applyNumberFormat="1" applyFont="1" applyBorder="1" applyAlignment="1">
      <alignment horizontal="center"/>
    </xf>
    <xf numFmtId="0" fontId="6" fillId="0" borderId="36" xfId="19" applyFont="1" applyBorder="1" applyAlignment="1">
      <alignment horizontal="left" vertical="justify"/>
    </xf>
    <xf numFmtId="2" fontId="6" fillId="0" borderId="36" xfId="19" applyNumberFormat="1" applyFont="1" applyBorder="1" applyAlignment="1">
      <alignment horizontal="center"/>
    </xf>
    <xf numFmtId="167" fontId="6" fillId="0" borderId="36" xfId="19" applyNumberFormat="1" applyFont="1" applyBorder="1" applyAlignment="1">
      <alignment horizontal="center"/>
    </xf>
    <xf numFmtId="169" fontId="6" fillId="0" borderId="36" xfId="19" applyNumberFormat="1" applyFont="1" applyBorder="1" applyAlignment="1">
      <alignment horizontal="center"/>
    </xf>
    <xf numFmtId="2" fontId="6" fillId="0" borderId="37" xfId="19" applyNumberFormat="1" applyFont="1" applyBorder="1" applyAlignment="1">
      <alignment horizontal="center"/>
    </xf>
    <xf numFmtId="167" fontId="6" fillId="0" borderId="3" xfId="19" applyNumberFormat="1" applyFont="1" applyBorder="1" applyAlignment="1">
      <alignment horizontal="center"/>
    </xf>
    <xf numFmtId="169" fontId="6" fillId="0" borderId="38" xfId="19" applyNumberFormat="1" applyFont="1" applyBorder="1" applyAlignment="1">
      <alignment horizontal="center"/>
    </xf>
    <xf numFmtId="0" fontId="6" fillId="0" borderId="39" xfId="19" applyFont="1" applyBorder="1" applyAlignment="1">
      <alignment horizontal="left" vertical="justify"/>
    </xf>
    <xf numFmtId="0" fontId="6" fillId="0" borderId="40" xfId="19" applyFont="1" applyBorder="1" applyAlignment="1"/>
    <xf numFmtId="0" fontId="6" fillId="0" borderId="41" xfId="19" applyFont="1" applyBorder="1" applyAlignment="1">
      <alignment horizontal="center"/>
    </xf>
    <xf numFmtId="2" fontId="6" fillId="0" borderId="39" xfId="19" applyNumberFormat="1" applyFont="1" applyBorder="1" applyAlignment="1">
      <alignment horizontal="center"/>
    </xf>
    <xf numFmtId="167" fontId="6" fillId="0" borderId="39" xfId="19" applyNumberFormat="1" applyFont="1" applyBorder="1" applyAlignment="1">
      <alignment horizontal="center"/>
    </xf>
    <xf numFmtId="169" fontId="6" fillId="0" borderId="39" xfId="19" applyNumberFormat="1" applyFont="1" applyBorder="1" applyAlignment="1">
      <alignment horizontal="center"/>
    </xf>
    <xf numFmtId="2" fontId="6" fillId="0" borderId="42" xfId="19" applyNumberFormat="1" applyFont="1" applyBorder="1" applyAlignment="1">
      <alignment horizontal="center"/>
    </xf>
    <xf numFmtId="167" fontId="6" fillId="0" borderId="9" xfId="19" applyNumberFormat="1" applyFont="1" applyBorder="1" applyAlignment="1">
      <alignment horizontal="center"/>
    </xf>
    <xf numFmtId="169" fontId="6" fillId="0" borderId="10" xfId="19" applyNumberFormat="1" applyFont="1" applyBorder="1" applyAlignment="1">
      <alignment horizontal="center"/>
    </xf>
    <xf numFmtId="2" fontId="6" fillId="0" borderId="39" xfId="19" applyNumberFormat="1" applyFont="1" applyFill="1" applyBorder="1" applyAlignment="1">
      <alignment horizontal="center"/>
    </xf>
    <xf numFmtId="0" fontId="17" fillId="0" borderId="43" xfId="19" applyFont="1" applyBorder="1" applyAlignment="1">
      <alignment horizontal="left" vertical="justify"/>
    </xf>
    <xf numFmtId="0" fontId="17" fillId="0" borderId="28" xfId="19" applyFont="1" applyBorder="1" applyAlignment="1">
      <alignment wrapText="1"/>
    </xf>
    <xf numFmtId="0" fontId="17" fillId="0" borderId="28" xfId="19" applyFont="1" applyBorder="1" applyAlignment="1">
      <alignment horizontal="center"/>
    </xf>
    <xf numFmtId="2" fontId="17" fillId="0" borderId="28" xfId="19" applyNumberFormat="1" applyFont="1" applyBorder="1" applyAlignment="1">
      <alignment horizontal="center"/>
    </xf>
    <xf numFmtId="2" fontId="17" fillId="0" borderId="7" xfId="19" applyNumberFormat="1" applyFont="1" applyBorder="1" applyAlignment="1">
      <alignment horizontal="center"/>
    </xf>
    <xf numFmtId="9" fontId="19" fillId="0" borderId="31" xfId="20" applyFont="1" applyBorder="1" applyAlignment="1">
      <alignment horizontal="center"/>
    </xf>
    <xf numFmtId="0" fontId="6" fillId="0" borderId="36" xfId="19" applyFont="1" applyBorder="1" applyAlignment="1"/>
    <xf numFmtId="0" fontId="6" fillId="0" borderId="36" xfId="19" applyFont="1" applyBorder="1" applyAlignment="1">
      <alignment horizontal="center"/>
    </xf>
    <xf numFmtId="2" fontId="6" fillId="0" borderId="16" xfId="19" applyNumberFormat="1" applyFont="1" applyBorder="1" applyAlignment="1">
      <alignment horizontal="center"/>
    </xf>
    <xf numFmtId="0" fontId="6" fillId="0" borderId="36" xfId="19" applyFont="1" applyBorder="1" applyAlignment="1">
      <alignment horizontal="left" vertical="center"/>
    </xf>
    <xf numFmtId="0" fontId="6" fillId="0" borderId="32" xfId="19" applyFont="1" applyBorder="1" applyAlignment="1">
      <alignment horizontal="center" vertical="center"/>
    </xf>
    <xf numFmtId="2" fontId="6" fillId="0" borderId="36" xfId="19" applyNumberFormat="1" applyFont="1" applyFill="1" applyBorder="1" applyAlignment="1">
      <alignment horizontal="center" vertical="center"/>
    </xf>
    <xf numFmtId="167" fontId="6" fillId="0" borderId="36" xfId="19" applyNumberFormat="1" applyFont="1" applyBorder="1" applyAlignment="1">
      <alignment horizontal="center" vertical="center"/>
    </xf>
    <xf numFmtId="169" fontId="6" fillId="0" borderId="36" xfId="19" applyNumberFormat="1" applyFont="1" applyBorder="1" applyAlignment="1">
      <alignment horizontal="center" vertical="center"/>
    </xf>
    <xf numFmtId="2" fontId="6" fillId="0" borderId="16" xfId="19" applyNumberFormat="1" applyFont="1" applyBorder="1" applyAlignment="1">
      <alignment horizontal="center" vertical="center"/>
    </xf>
    <xf numFmtId="167" fontId="6" fillId="0" borderId="3" xfId="19" applyNumberFormat="1" applyFont="1" applyBorder="1" applyAlignment="1">
      <alignment horizontal="center" vertical="center"/>
    </xf>
    <xf numFmtId="169" fontId="6" fillId="0" borderId="38" xfId="19" applyNumberFormat="1" applyFont="1" applyBorder="1" applyAlignment="1">
      <alignment horizontal="center" vertical="center"/>
    </xf>
    <xf numFmtId="0" fontId="6" fillId="0" borderId="39" xfId="19" applyFont="1" applyBorder="1" applyAlignment="1"/>
    <xf numFmtId="0" fontId="6" fillId="0" borderId="39" xfId="19" applyFont="1" applyBorder="1" applyAlignment="1">
      <alignment horizontal="center"/>
    </xf>
    <xf numFmtId="2" fontId="6" fillId="0" borderId="8" xfId="19" applyNumberFormat="1" applyFont="1" applyBorder="1" applyAlignment="1">
      <alignment horizontal="center"/>
    </xf>
    <xf numFmtId="0" fontId="6" fillId="0" borderId="27" xfId="19" applyFont="1" applyBorder="1"/>
    <xf numFmtId="0" fontId="17" fillId="0" borderId="44" xfId="19" applyFont="1" applyBorder="1"/>
    <xf numFmtId="0" fontId="20" fillId="0" borderId="45" xfId="19" applyFont="1" applyBorder="1" applyAlignment="1">
      <alignment horizontal="center"/>
    </xf>
    <xf numFmtId="2" fontId="17" fillId="0" borderId="27" xfId="19" applyNumberFormat="1" applyFont="1" applyBorder="1" applyAlignment="1">
      <alignment horizontal="center"/>
    </xf>
    <xf numFmtId="167" fontId="17" fillId="0" borderId="27" xfId="19" applyNumberFormat="1" applyFont="1" applyBorder="1" applyAlignment="1">
      <alignment horizontal="center"/>
    </xf>
    <xf numFmtId="169" fontId="17" fillId="0" borderId="27" xfId="19" applyNumberFormat="1" applyFont="1" applyBorder="1" applyAlignment="1">
      <alignment horizontal="center"/>
    </xf>
    <xf numFmtId="2" fontId="17" fillId="0" borderId="12" xfId="19" applyNumberFormat="1" applyFont="1" applyBorder="1" applyAlignment="1">
      <alignment horizontal="center"/>
    </xf>
    <xf numFmtId="167" fontId="6" fillId="0" borderId="13" xfId="19" applyNumberFormat="1" applyFont="1" applyBorder="1" applyAlignment="1">
      <alignment horizontal="center"/>
    </xf>
    <xf numFmtId="169" fontId="6" fillId="0" borderId="14" xfId="19" applyNumberFormat="1" applyFont="1" applyBorder="1" applyAlignment="1">
      <alignment horizontal="center"/>
    </xf>
    <xf numFmtId="0" fontId="6" fillId="0" borderId="27" xfId="19" applyFont="1" applyBorder="1" applyAlignment="1">
      <alignment horizontal="center"/>
    </xf>
    <xf numFmtId="0" fontId="6" fillId="0" borderId="20" xfId="19" applyFont="1" applyFill="1" applyBorder="1"/>
    <xf numFmtId="0" fontId="21" fillId="0" borderId="21" xfId="19" applyFont="1" applyFill="1" applyBorder="1"/>
    <xf numFmtId="0" fontId="6" fillId="0" borderId="21" xfId="19" applyFont="1" applyFill="1" applyBorder="1"/>
    <xf numFmtId="167" fontId="22" fillId="0" borderId="33" xfId="19" applyNumberFormat="1" applyFont="1" applyFill="1" applyBorder="1" applyAlignment="1">
      <alignment horizontal="center"/>
    </xf>
    <xf numFmtId="0" fontId="6" fillId="0" borderId="46" xfId="19" applyFont="1" applyFill="1" applyBorder="1"/>
    <xf numFmtId="0" fontId="6" fillId="0" borderId="24" xfId="19" applyFont="1" applyFill="1" applyBorder="1"/>
    <xf numFmtId="167" fontId="22" fillId="0" borderId="47" xfId="19" applyNumberFormat="1" applyFont="1" applyFill="1" applyBorder="1" applyAlignment="1">
      <alignment horizontal="center"/>
    </xf>
    <xf numFmtId="0" fontId="6" fillId="0" borderId="46" xfId="19" applyFont="1" applyFill="1" applyBorder="1" applyAlignment="1">
      <alignment horizontal="center"/>
    </xf>
    <xf numFmtId="0" fontId="13" fillId="0" borderId="24" xfId="19" applyFont="1" applyFill="1" applyBorder="1"/>
    <xf numFmtId="0" fontId="13" fillId="0" borderId="48" xfId="19" applyFont="1" applyFill="1" applyBorder="1"/>
    <xf numFmtId="0" fontId="13" fillId="0" borderId="0" xfId="19" applyFont="1" applyFill="1" applyBorder="1"/>
    <xf numFmtId="0" fontId="6" fillId="0" borderId="49" xfId="19" applyFont="1" applyBorder="1"/>
    <xf numFmtId="0" fontId="6" fillId="0" borderId="24" xfId="19" applyFont="1" applyBorder="1"/>
    <xf numFmtId="0" fontId="6" fillId="0" borderId="47" xfId="19" applyFont="1" applyBorder="1" applyAlignment="1">
      <alignment horizontal="center"/>
    </xf>
    <xf numFmtId="0" fontId="13" fillId="0" borderId="46" xfId="19" applyFont="1" applyBorder="1"/>
    <xf numFmtId="0" fontId="13" fillId="0" borderId="0" xfId="19" applyFont="1" applyBorder="1"/>
    <xf numFmtId="0" fontId="13" fillId="0" borderId="48" xfId="19" applyFont="1" applyBorder="1"/>
    <xf numFmtId="0" fontId="13" fillId="0" borderId="37" xfId="19" applyFont="1" applyBorder="1"/>
    <xf numFmtId="0" fontId="13" fillId="0" borderId="3" xfId="19" applyFont="1" applyBorder="1"/>
    <xf numFmtId="0" fontId="13" fillId="0" borderId="38" xfId="19" applyFont="1" applyBorder="1" applyAlignment="1">
      <alignment horizontal="center"/>
    </xf>
    <xf numFmtId="0" fontId="6" fillId="0" borderId="37" xfId="19" applyFont="1" applyBorder="1" applyAlignment="1">
      <alignment horizontal="center"/>
    </xf>
    <xf numFmtId="0" fontId="13" fillId="0" borderId="50" xfId="19" applyFont="1" applyBorder="1"/>
    <xf numFmtId="0" fontId="6" fillId="0" borderId="3" xfId="19" applyFont="1" applyBorder="1"/>
    <xf numFmtId="0" fontId="6" fillId="0" borderId="38" xfId="19" applyFont="1" applyBorder="1"/>
    <xf numFmtId="0" fontId="6" fillId="0" borderId="3" xfId="19" applyFont="1" applyBorder="1" applyAlignment="1">
      <alignment horizontal="center"/>
    </xf>
    <xf numFmtId="0" fontId="6" fillId="0" borderId="50" xfId="19" applyFont="1" applyBorder="1" applyAlignment="1">
      <alignment horizontal="center"/>
    </xf>
    <xf numFmtId="2" fontId="6" fillId="0" borderId="49" xfId="19" applyNumberFormat="1" applyFont="1" applyBorder="1" applyAlignment="1">
      <alignment horizontal="center"/>
    </xf>
    <xf numFmtId="0" fontId="6" fillId="0" borderId="6" xfId="19" applyFont="1" applyBorder="1" applyAlignment="1">
      <alignment horizontal="center"/>
    </xf>
    <xf numFmtId="0" fontId="6" fillId="0" borderId="35" xfId="19" applyFont="1" applyBorder="1" applyAlignment="1">
      <alignment horizontal="center"/>
    </xf>
    <xf numFmtId="0" fontId="13" fillId="0" borderId="6" xfId="19" applyFont="1" applyBorder="1"/>
    <xf numFmtId="0" fontId="13" fillId="0" borderId="51" xfId="19" applyFont="1" applyBorder="1"/>
    <xf numFmtId="0" fontId="13" fillId="0" borderId="52" xfId="19" applyFont="1" applyBorder="1"/>
    <xf numFmtId="0" fontId="6" fillId="0" borderId="23" xfId="19" applyFont="1" applyBorder="1" applyAlignment="1">
      <alignment wrapText="1"/>
    </xf>
    <xf numFmtId="0" fontId="6" fillId="0" borderId="53" xfId="19" applyFont="1" applyBorder="1"/>
    <xf numFmtId="167" fontId="6" fillId="0" borderId="52" xfId="19" applyNumberFormat="1" applyFont="1" applyBorder="1" applyAlignment="1">
      <alignment horizontal="center"/>
    </xf>
    <xf numFmtId="0" fontId="6" fillId="0" borderId="23" xfId="19" applyFont="1" applyBorder="1" applyAlignment="1">
      <alignment horizontal="center"/>
    </xf>
    <xf numFmtId="0" fontId="6" fillId="0" borderId="54" xfId="19" applyFont="1" applyBorder="1" applyAlignment="1">
      <alignment horizontal="center"/>
    </xf>
    <xf numFmtId="0" fontId="6" fillId="0" borderId="52" xfId="19" applyFont="1" applyBorder="1" applyAlignment="1">
      <alignment horizontal="center"/>
    </xf>
    <xf numFmtId="0" fontId="6" fillId="0" borderId="53" xfId="19" applyFont="1" applyBorder="1" applyAlignment="1">
      <alignment horizontal="center"/>
    </xf>
    <xf numFmtId="0" fontId="13" fillId="0" borderId="23" xfId="19" applyFont="1" applyBorder="1"/>
    <xf numFmtId="0" fontId="13" fillId="0" borderId="54" xfId="19" applyFont="1" applyBorder="1"/>
    <xf numFmtId="167" fontId="6" fillId="0" borderId="37" xfId="19" applyNumberFormat="1" applyFont="1" applyBorder="1" applyAlignment="1">
      <alignment horizontal="center"/>
    </xf>
    <xf numFmtId="169" fontId="6" fillId="0" borderId="3" xfId="20" applyNumberFormat="1" applyFont="1" applyBorder="1" applyAlignment="1">
      <alignment horizontal="center"/>
    </xf>
    <xf numFmtId="0" fontId="6" fillId="0" borderId="38" xfId="19" applyFont="1" applyBorder="1" applyAlignment="1">
      <alignment horizontal="center"/>
    </xf>
    <xf numFmtId="167" fontId="6" fillId="0" borderId="37" xfId="20" applyNumberFormat="1" applyFont="1" applyBorder="1" applyAlignment="1">
      <alignment horizontal="center"/>
    </xf>
    <xf numFmtId="0" fontId="6" fillId="0" borderId="3" xfId="19" applyFont="1" applyBorder="1" applyAlignment="1">
      <alignment wrapText="1"/>
    </xf>
    <xf numFmtId="0" fontId="13" fillId="0" borderId="42" xfId="19" applyFont="1" applyBorder="1"/>
    <xf numFmtId="0" fontId="6" fillId="0" borderId="9" xfId="19" applyFont="1" applyBorder="1"/>
    <xf numFmtId="0" fontId="6" fillId="0" borderId="10" xfId="19" applyFont="1" applyBorder="1"/>
    <xf numFmtId="167" fontId="6" fillId="0" borderId="42" xfId="19" applyNumberFormat="1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169" fontId="6" fillId="0" borderId="9" xfId="20" applyNumberFormat="1" applyFont="1" applyBorder="1" applyAlignment="1">
      <alignment horizontal="center"/>
    </xf>
    <xf numFmtId="0" fontId="6" fillId="0" borderId="9" xfId="19" applyFont="1" applyBorder="1" applyAlignment="1">
      <alignment horizontal="center"/>
    </xf>
    <xf numFmtId="0" fontId="6" fillId="0" borderId="10" xfId="19" applyFont="1" applyBorder="1" applyAlignment="1">
      <alignment horizontal="center"/>
    </xf>
    <xf numFmtId="167" fontId="6" fillId="0" borderId="8" xfId="19" applyNumberFormat="1" applyFont="1" applyBorder="1" applyAlignment="1">
      <alignment horizontal="center"/>
    </xf>
    <xf numFmtId="0" fontId="13" fillId="0" borderId="9" xfId="19" applyFont="1" applyBorder="1"/>
    <xf numFmtId="0" fontId="13" fillId="0" borderId="11" xfId="19" applyFont="1" applyBorder="1"/>
    <xf numFmtId="0" fontId="38" fillId="0" borderId="0" xfId="0" applyFont="1" applyAlignment="1">
      <alignment horizontal="left"/>
    </xf>
    <xf numFmtId="0" fontId="38" fillId="0" borderId="0" xfId="0" applyFont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52" xfId="0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2" fontId="4" fillId="0" borderId="6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vertical="center" wrapText="1"/>
    </xf>
    <xf numFmtId="0" fontId="6" fillId="6" borderId="43" xfId="19" applyFont="1" applyFill="1" applyBorder="1" applyAlignment="1">
      <alignment horizontal="center" vertical="top" wrapText="1"/>
    </xf>
    <xf numFmtId="0" fontId="6" fillId="6" borderId="22" xfId="19" applyFont="1" applyFill="1" applyBorder="1" applyAlignment="1">
      <alignment horizontal="center" vertical="top" wrapText="1"/>
    </xf>
    <xf numFmtId="2" fontId="40" fillId="0" borderId="17" xfId="0" applyNumberFormat="1" applyFont="1" applyFill="1" applyBorder="1" applyAlignment="1">
      <alignment vertical="center" wrapText="1"/>
    </xf>
    <xf numFmtId="167" fontId="41" fillId="0" borderId="5" xfId="0" applyNumberFormat="1" applyFont="1" applyFill="1" applyBorder="1" applyAlignment="1">
      <alignment vertical="center" wrapText="1"/>
    </xf>
    <xf numFmtId="2" fontId="40" fillId="0" borderId="3" xfId="0" applyNumberFormat="1" applyFont="1" applyFill="1" applyBorder="1" applyAlignment="1">
      <alignment vertical="center" wrapText="1"/>
    </xf>
    <xf numFmtId="167" fontId="41" fillId="0" borderId="50" xfId="0" applyNumberFormat="1" applyFont="1" applyFill="1" applyBorder="1" applyAlignment="1">
      <alignment vertical="center" wrapText="1"/>
    </xf>
    <xf numFmtId="167" fontId="41" fillId="0" borderId="51" xfId="0" applyNumberFormat="1" applyFont="1" applyFill="1" applyBorder="1" applyAlignment="1">
      <alignment vertical="center" wrapText="1"/>
    </xf>
    <xf numFmtId="167" fontId="41" fillId="0" borderId="50" xfId="0" applyNumberFormat="1" applyFont="1" applyFill="1" applyBorder="1" applyAlignment="1">
      <alignment vertical="center"/>
    </xf>
    <xf numFmtId="167" fontId="41" fillId="0" borderId="54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 wrapText="1"/>
    </xf>
    <xf numFmtId="2" fontId="40" fillId="0" borderId="6" xfId="0" applyNumberFormat="1" applyFont="1" applyFill="1" applyBorder="1" applyAlignment="1">
      <alignment vertical="center" wrapText="1"/>
    </xf>
    <xf numFmtId="167" fontId="41" fillId="0" borderId="51" xfId="0" applyNumberFormat="1" applyFont="1" applyFill="1" applyBorder="1" applyAlignment="1">
      <alignment vertical="center"/>
    </xf>
    <xf numFmtId="0" fontId="0" fillId="0" borderId="3" xfId="0" applyFill="1" applyBorder="1"/>
    <xf numFmtId="2" fontId="0" fillId="0" borderId="3" xfId="0" applyNumberFormat="1" applyFill="1" applyBorder="1"/>
    <xf numFmtId="2" fontId="7" fillId="0" borderId="3" xfId="0" applyNumberFormat="1" applyFont="1" applyFill="1" applyBorder="1"/>
    <xf numFmtId="167" fontId="0" fillId="0" borderId="3" xfId="0" applyNumberFormat="1" applyFill="1" applyBorder="1"/>
    <xf numFmtId="2" fontId="0" fillId="0" borderId="50" xfId="0" applyNumberFormat="1" applyFill="1" applyBorder="1"/>
    <xf numFmtId="0" fontId="0" fillId="0" borderId="9" xfId="0" applyFill="1" applyBorder="1"/>
    <xf numFmtId="2" fontId="0" fillId="0" borderId="9" xfId="0" applyNumberFormat="1" applyFill="1" applyBorder="1"/>
    <xf numFmtId="2" fontId="7" fillId="0" borderId="9" xfId="0" applyNumberFormat="1" applyFont="1" applyFill="1" applyBorder="1"/>
    <xf numFmtId="167" fontId="0" fillId="0" borderId="9" xfId="0" applyNumberFormat="1" applyFill="1" applyBorder="1"/>
    <xf numFmtId="2" fontId="4" fillId="0" borderId="26" xfId="0" applyNumberFormat="1" applyFont="1" applyFill="1" applyBorder="1" applyAlignment="1">
      <alignment vertical="center" wrapText="1"/>
    </xf>
    <xf numFmtId="2" fontId="0" fillId="0" borderId="11" xfId="0" applyNumberFormat="1" applyFill="1" applyBorder="1"/>
    <xf numFmtId="0" fontId="38" fillId="0" borderId="0" xfId="14" applyFont="1" applyAlignment="1">
      <alignment horizontal="right"/>
    </xf>
    <xf numFmtId="0" fontId="9" fillId="0" borderId="0" xfId="14" applyFont="1" applyAlignment="1">
      <alignment horizontal="left"/>
    </xf>
    <xf numFmtId="0" fontId="9" fillId="0" borderId="0" xfId="0" applyFont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7" xfId="0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52" xfId="0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10" fillId="0" borderId="3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6" borderId="3" xfId="0" applyFont="1" applyFill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0" fillId="0" borderId="55" xfId="0" applyFill="1" applyBorder="1" applyAlignment="1">
      <alignment vertical="top"/>
    </xf>
    <xf numFmtId="0" fontId="0" fillId="0" borderId="38" xfId="0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52" xfId="0" applyFill="1" applyBorder="1" applyAlignment="1">
      <alignment vertical="top" wrapText="1"/>
    </xf>
    <xf numFmtId="0" fontId="0" fillId="6" borderId="37" xfId="0" applyFill="1" applyBorder="1" applyAlignment="1">
      <alignment vertical="top"/>
    </xf>
    <xf numFmtId="0" fontId="0" fillId="6" borderId="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2" fontId="42" fillId="0" borderId="17" xfId="0" applyNumberFormat="1" applyFont="1" applyFill="1" applyBorder="1" applyAlignment="1">
      <alignment vertical="center" wrapText="1"/>
    </xf>
    <xf numFmtId="2" fontId="42" fillId="0" borderId="3" xfId="0" applyNumberFormat="1" applyFont="1" applyFill="1" applyBorder="1" applyAlignment="1">
      <alignment vertical="center" wrapText="1"/>
    </xf>
    <xf numFmtId="2" fontId="42" fillId="0" borderId="38" xfId="0" applyNumberFormat="1" applyFont="1" applyFill="1" applyBorder="1" applyAlignment="1">
      <alignment horizontal="right" vertical="center" wrapText="1"/>
    </xf>
    <xf numFmtId="2" fontId="42" fillId="0" borderId="35" xfId="0" applyNumberFormat="1" applyFont="1" applyFill="1" applyBorder="1" applyAlignment="1">
      <alignment horizontal="right" vertical="center" wrapText="1"/>
    </xf>
    <xf numFmtId="2" fontId="42" fillId="0" borderId="53" xfId="0" applyNumberFormat="1" applyFont="1" applyFill="1" applyBorder="1" applyAlignment="1">
      <alignment horizontal="right" vertical="center" wrapText="1"/>
    </xf>
    <xf numFmtId="2" fontId="42" fillId="0" borderId="3" xfId="0" applyNumberFormat="1" applyFont="1" applyFill="1" applyBorder="1" applyAlignment="1">
      <alignment horizontal="right" vertical="center" wrapText="1"/>
    </xf>
    <xf numFmtId="2" fontId="42" fillId="0" borderId="6" xfId="0" applyNumberFormat="1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9" xfId="0" applyFont="1" applyFill="1" applyBorder="1"/>
    <xf numFmtId="0" fontId="0" fillId="0" borderId="2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0" fontId="0" fillId="6" borderId="23" xfId="0" applyFill="1" applyBorder="1" applyAlignment="1">
      <alignment horizontal="left" wrapText="1"/>
    </xf>
    <xf numFmtId="0" fontId="0" fillId="0" borderId="53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6" borderId="6" xfId="0" applyFill="1" applyBorder="1" applyAlignment="1">
      <alignment horizontal="left" vertical="top" wrapText="1"/>
    </xf>
    <xf numFmtId="0" fontId="0" fillId="6" borderId="37" xfId="0" applyFill="1" applyBorder="1" applyAlignment="1">
      <alignment horizontal="left" vertical="top"/>
    </xf>
    <xf numFmtId="167" fontId="6" fillId="0" borderId="25" xfId="19" applyNumberFormat="1" applyFont="1" applyFill="1" applyBorder="1" applyAlignment="1">
      <alignment horizontal="center"/>
    </xf>
    <xf numFmtId="0" fontId="6" fillId="7" borderId="36" xfId="19" applyFont="1" applyFill="1" applyBorder="1" applyAlignment="1">
      <alignment horizontal="left" vertical="justify"/>
    </xf>
    <xf numFmtId="0" fontId="6" fillId="7" borderId="58" xfId="19" applyFont="1" applyFill="1" applyBorder="1" applyAlignment="1"/>
    <xf numFmtId="0" fontId="6" fillId="7" borderId="59" xfId="19" applyFont="1" applyFill="1" applyBorder="1" applyAlignment="1">
      <alignment horizontal="center"/>
    </xf>
    <xf numFmtId="2" fontId="6" fillId="7" borderId="36" xfId="19" applyNumberFormat="1" applyFont="1" applyFill="1" applyBorder="1" applyAlignment="1">
      <alignment horizontal="center"/>
    </xf>
    <xf numFmtId="167" fontId="6" fillId="7" borderId="36" xfId="19" applyNumberFormat="1" applyFont="1" applyFill="1" applyBorder="1" applyAlignment="1">
      <alignment horizontal="center"/>
    </xf>
    <xf numFmtId="169" fontId="6" fillId="7" borderId="36" xfId="19" applyNumberFormat="1" applyFont="1" applyFill="1" applyBorder="1" applyAlignment="1">
      <alignment horizontal="center"/>
    </xf>
    <xf numFmtId="2" fontId="6" fillId="7" borderId="37" xfId="19" applyNumberFormat="1" applyFont="1" applyFill="1" applyBorder="1" applyAlignment="1">
      <alignment horizontal="center"/>
    </xf>
    <xf numFmtId="167" fontId="6" fillId="7" borderId="3" xfId="19" applyNumberFormat="1" applyFont="1" applyFill="1" applyBorder="1" applyAlignment="1">
      <alignment horizontal="center"/>
    </xf>
    <xf numFmtId="169" fontId="6" fillId="7" borderId="38" xfId="19" applyNumberFormat="1" applyFont="1" applyFill="1" applyBorder="1" applyAlignment="1">
      <alignment horizontal="center"/>
    </xf>
    <xf numFmtId="167" fontId="6" fillId="7" borderId="32" xfId="19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 wrapText="1"/>
    </xf>
    <xf numFmtId="2" fontId="0" fillId="0" borderId="42" xfId="0" applyNumberForma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167" fontId="7" fillId="0" borderId="31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Fill="1" applyBorder="1" applyAlignment="1">
      <alignment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2" fontId="40" fillId="0" borderId="3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167" fontId="41" fillId="0" borderId="50" xfId="0" applyNumberFormat="1" applyFont="1" applyFill="1" applyBorder="1" applyAlignment="1">
      <alignment horizontal="right" vertical="center" wrapText="1"/>
    </xf>
    <xf numFmtId="2" fontId="42" fillId="0" borderId="3" xfId="0" applyNumberFormat="1" applyFont="1" applyFill="1" applyBorder="1" applyAlignment="1">
      <alignment horizontal="right" vertical="center" wrapText="1"/>
    </xf>
    <xf numFmtId="167" fontId="41" fillId="0" borderId="54" xfId="0" applyNumberFormat="1" applyFont="1" applyFill="1" applyBorder="1" applyAlignment="1">
      <alignment horizontal="right" vertical="center" wrapText="1"/>
    </xf>
    <xf numFmtId="167" fontId="41" fillId="0" borderId="48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2" fontId="0" fillId="0" borderId="7" xfId="0" applyNumberFormat="1" applyFill="1" applyBorder="1" applyAlignment="1">
      <alignment horizontal="center" vertical="top" wrapText="1"/>
    </xf>
    <xf numFmtId="2" fontId="0" fillId="0" borderId="8" xfId="0" applyNumberFormat="1" applyFill="1" applyBorder="1" applyAlignment="1">
      <alignment vertical="top" wrapText="1"/>
    </xf>
    <xf numFmtId="2" fontId="10" fillId="0" borderId="17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vertical="top" wrapText="1"/>
    </xf>
    <xf numFmtId="2" fontId="0" fillId="0" borderId="17" xfId="0" applyNumberFormat="1" applyFont="1" applyFill="1" applyBorder="1" applyAlignment="1">
      <alignment horizontal="center" vertical="top" wrapText="1"/>
    </xf>
    <xf numFmtId="2" fontId="0" fillId="0" borderId="5" xfId="0" applyNumberFormat="1" applyFont="1" applyFill="1" applyBorder="1" applyAlignment="1">
      <alignment horizontal="center" vertical="top" wrapText="1"/>
    </xf>
    <xf numFmtId="0" fontId="9" fillId="6" borderId="28" xfId="19" applyFont="1" applyFill="1" applyBorder="1" applyAlignment="1">
      <alignment horizontal="center" vertical="top" wrapText="1"/>
    </xf>
    <xf numFmtId="0" fontId="9" fillId="6" borderId="36" xfId="19" applyFont="1" applyFill="1" applyBorder="1" applyAlignment="1">
      <alignment horizontal="center" vertical="top" wrapText="1"/>
    </xf>
    <xf numFmtId="0" fontId="9" fillId="6" borderId="39" xfId="19" applyFont="1" applyFill="1" applyBorder="1" applyAlignment="1">
      <alignment horizontal="center" vertical="top" wrapText="1"/>
    </xf>
    <xf numFmtId="0" fontId="6" fillId="6" borderId="62" xfId="19" applyFont="1" applyFill="1" applyBorder="1" applyAlignment="1">
      <alignment horizontal="center" vertical="top"/>
    </xf>
    <xf numFmtId="0" fontId="14" fillId="0" borderId="0" xfId="15" applyBorder="1" applyAlignment="1">
      <alignment horizontal="center" vertical="top"/>
    </xf>
    <xf numFmtId="0" fontId="14" fillId="0" borderId="63" xfId="15" applyBorder="1" applyAlignment="1">
      <alignment horizontal="center" vertical="top"/>
    </xf>
    <xf numFmtId="0" fontId="6" fillId="0" borderId="54" xfId="19" applyFont="1" applyBorder="1" applyAlignment="1">
      <alignment horizontal="center" vertical="top" wrapText="1"/>
    </xf>
    <xf numFmtId="0" fontId="5" fillId="0" borderId="48" xfId="15" applyFont="1" applyBorder="1" applyAlignment="1">
      <alignment horizontal="center" vertical="top" wrapText="1"/>
    </xf>
    <xf numFmtId="0" fontId="5" fillId="0" borderId="64" xfId="15" applyFont="1" applyBorder="1" applyAlignment="1">
      <alignment horizontal="center" vertical="top" wrapText="1"/>
    </xf>
    <xf numFmtId="0" fontId="6" fillId="6" borderId="43" xfId="19" applyFont="1" applyFill="1" applyBorder="1" applyAlignment="1">
      <alignment horizontal="center" vertical="top"/>
    </xf>
    <xf numFmtId="0" fontId="6" fillId="6" borderId="22" xfId="19" applyFont="1" applyFill="1" applyBorder="1" applyAlignment="1">
      <alignment horizontal="center" vertical="top"/>
    </xf>
    <xf numFmtId="0" fontId="6" fillId="6" borderId="65" xfId="19" applyFont="1" applyFill="1" applyBorder="1" applyAlignment="1">
      <alignment horizontal="center" vertical="top"/>
    </xf>
    <xf numFmtId="0" fontId="6" fillId="0" borderId="4" xfId="19" applyFont="1" applyBorder="1" applyAlignment="1">
      <alignment horizontal="center" vertical="top" wrapText="1"/>
    </xf>
    <xf numFmtId="0" fontId="6" fillId="0" borderId="31" xfId="19" applyFont="1" applyBorder="1" applyAlignment="1">
      <alignment horizontal="center" vertical="top" wrapText="1"/>
    </xf>
    <xf numFmtId="0" fontId="6" fillId="0" borderId="42" xfId="19" applyFont="1" applyBorder="1" applyAlignment="1">
      <alignment horizontal="center" vertical="top" wrapText="1"/>
    </xf>
    <xf numFmtId="0" fontId="6" fillId="0" borderId="10" xfId="19" applyFont="1" applyBorder="1" applyAlignment="1">
      <alignment horizontal="center" vertical="top" wrapText="1"/>
    </xf>
    <xf numFmtId="0" fontId="15" fillId="0" borderId="0" xfId="19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6" fillId="0" borderId="43" xfId="19" applyFont="1" applyBorder="1" applyAlignment="1">
      <alignment horizontal="center" vertical="top" wrapText="1"/>
    </xf>
    <xf numFmtId="0" fontId="6" fillId="0" borderId="22" xfId="19" applyFont="1" applyBorder="1" applyAlignment="1">
      <alignment horizontal="center" vertical="top" wrapText="1"/>
    </xf>
    <xf numFmtId="0" fontId="6" fillId="0" borderId="25" xfId="19" applyFont="1" applyBorder="1" applyAlignment="1">
      <alignment horizontal="center" vertical="top" wrapText="1"/>
    </xf>
    <xf numFmtId="0" fontId="6" fillId="6" borderId="43" xfId="19" applyFont="1" applyFill="1" applyBorder="1" applyAlignment="1">
      <alignment horizontal="center" vertical="top" wrapText="1"/>
    </xf>
    <xf numFmtId="0" fontId="14" fillId="0" borderId="22" xfId="15" applyBorder="1" applyAlignment="1">
      <alignment horizontal="center" vertical="top" wrapText="1"/>
    </xf>
    <xf numFmtId="0" fontId="14" fillId="0" borderId="25" xfId="15" applyBorder="1" applyAlignment="1">
      <alignment horizontal="center" vertical="top" wrapText="1"/>
    </xf>
    <xf numFmtId="0" fontId="6" fillId="6" borderId="22" xfId="19" applyFont="1" applyFill="1" applyBorder="1" applyAlignment="1">
      <alignment horizontal="center" vertical="top" wrapText="1"/>
    </xf>
    <xf numFmtId="0" fontId="6" fillId="6" borderId="25" xfId="19" applyFont="1" applyFill="1" applyBorder="1" applyAlignment="1">
      <alignment horizontal="center" vertical="top" wrapText="1"/>
    </xf>
    <xf numFmtId="0" fontId="3" fillId="0" borderId="61" xfId="19" applyFont="1" applyBorder="1" applyAlignment="1">
      <alignment horizontal="center" vertical="top"/>
    </xf>
    <xf numFmtId="0" fontId="3" fillId="0" borderId="45" xfId="19" applyFont="1" applyBorder="1" applyAlignment="1">
      <alignment horizontal="center" vertical="top"/>
    </xf>
    <xf numFmtId="0" fontId="3" fillId="0" borderId="44" xfId="19" applyFont="1" applyBorder="1" applyAlignment="1">
      <alignment horizontal="center" vertical="top"/>
    </xf>
    <xf numFmtId="0" fontId="6" fillId="6" borderId="61" xfId="19" applyFont="1" applyFill="1" applyBorder="1" applyAlignment="1">
      <alignment horizontal="center" vertical="top" wrapText="1"/>
    </xf>
    <xf numFmtId="0" fontId="6" fillId="6" borderId="44" xfId="19" applyFont="1" applyFill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6" borderId="25" xfId="19" applyFont="1" applyFill="1" applyBorder="1" applyAlignment="1">
      <alignment horizontal="center" vertical="top"/>
    </xf>
    <xf numFmtId="0" fontId="9" fillId="6" borderId="43" xfId="19" applyFont="1" applyFill="1" applyBorder="1" applyAlignment="1">
      <alignment horizontal="center" vertical="top" wrapText="1"/>
    </xf>
    <xf numFmtId="0" fontId="9" fillId="6" borderId="22" xfId="19" applyFont="1" applyFill="1" applyBorder="1" applyAlignment="1">
      <alignment horizontal="center" vertical="top" wrapText="1"/>
    </xf>
    <xf numFmtId="0" fontId="9" fillId="6" borderId="25" xfId="19" applyFont="1" applyFill="1" applyBorder="1" applyAlignment="1">
      <alignment horizontal="center" vertical="top" wrapText="1"/>
    </xf>
  </cellXfs>
  <cellStyles count="29">
    <cellStyle name="Currency [0]" xfId="1"/>
    <cellStyle name="Normal_Form2.1" xfId="2"/>
    <cellStyle name="Normal1" xfId="3"/>
    <cellStyle name="Price_Body" xfId="4"/>
    <cellStyle name="Беззащитный" xfId="5"/>
    <cellStyle name="Денежный 2" xfId="6"/>
    <cellStyle name="Заголовок" xfId="7"/>
    <cellStyle name="ЗаголовокСтолбца" xfId="8"/>
    <cellStyle name="Защитный" xfId="9"/>
    <cellStyle name="Значение" xfId="10"/>
    <cellStyle name="Мои наименования показателей" xfId="11"/>
    <cellStyle name="Мой заголовок" xfId="12"/>
    <cellStyle name="Мой заголовок листа" xfId="13"/>
    <cellStyle name="Обычный" xfId="0" builtinId="0"/>
    <cellStyle name="Обычный 2" xfId="14"/>
    <cellStyle name="Обычный 2 2" xfId="15"/>
    <cellStyle name="Обычный 3" xfId="16"/>
    <cellStyle name="Обычный 4" xfId="17"/>
    <cellStyle name="Обычный 5" xfId="18"/>
    <cellStyle name="Обычный_Расчет оплаты двухкомн. кварт. - 1 лист 2" xfId="19"/>
    <cellStyle name="Процентный 2" xfId="20"/>
    <cellStyle name="Стиль 1" xfId="21"/>
    <cellStyle name="Текстовый" xfId="22"/>
    <cellStyle name="Тысячи [0]_3Com" xfId="23"/>
    <cellStyle name="Тысячи_3Com" xfId="24"/>
    <cellStyle name="Финансовый 2" xfId="25"/>
    <cellStyle name="Формула" xfId="26"/>
    <cellStyle name="ФормулаВБ" xfId="27"/>
    <cellStyle name="ФормулаНаКонтроль" xf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in.mail.ru/cgi-bin/readmsg/2007%20&#1069;&#1050;&#1057;&#1055;&#1045;&#1056;&#1058;&#1048;&#1047;&#1040;/&#1057;&#1045;&#1058;&#1048;%20&#1042;&#1067;&#1055;&#1054;&#1051;&#1053;&#1045;&#1053;&#1048;&#1045;%20&#1056;&#1040;&#1041;&#1054;&#1058;&#1067;/&#1055;&#1077;&#1088;&#1084;&#1101;&#1085;&#1077;&#1088;&#1075;&#1086;%20&#1085;&#1072;%202007/&#1101;&#1082;&#1092;&#1080;%20&#1054;&#1058;&#1063;&#1045;&#1058;%20&#1082;&#1086;&#1084;&#1072;&#1085;&#1076;/&#1069;&#1050;&#1060;&#1048;_&#1087;&#1077;&#1088;&#1077;&#1076;&#1072;&#1095;&#1072;_&#1055;&#1069;%2019%2007%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in.mail.ru/cgi-bin/readmsg/2007%20&#1069;&#1050;&#1057;&#1055;&#1045;&#1056;&#1058;&#1048;&#1047;&#1040;/&#1086;&#1088;&#1075;%20&#1088;&#1072;&#1073;&#1086;&#1090;&#1072;%20&#1087;&#1086;%20&#1101;&#1082;&#1089;&#1087;&#1077;&#1088;&#1090;&#1080;&#1079;&#1077;%20%20&#1085;&#1072;%202007%20&#1075;&#1086;&#1076;/&#1043;&#1045;&#1053;&#1045;&#1056;&#1040;&#1062;&#1048;&#1071;%202007/&#1058;&#1043;&#1050;&#1045;%205%20&#1085;&#1072;%202006%20&#1075;&#1086;&#1076;/&#1056;&#1072;&#1089;&#1095;&#1077;&#1090;%20&#1058;&#1069;&#1062;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 refreshError="1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2">
          <cell r="B32" t="str">
            <v>СЦТ - 2</v>
          </cell>
          <cell r="D32">
            <v>0</v>
          </cell>
          <cell r="F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L33">
            <v>0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 refreshError="1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35">
          <cell r="B35" t="str">
            <v>Арендная плата</v>
          </cell>
        </row>
      </sheetData>
      <sheetData sheetId="9" refreshError="1">
        <row r="35">
          <cell r="B35" t="str">
            <v>Арендная плата</v>
          </cell>
        </row>
      </sheetData>
      <sheetData sheetId="10" refreshError="1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Содержание"/>
      <sheetName val="справки"/>
      <sheetName val="АУП"/>
      <sheetName val="16 ауп"/>
      <sheetName val="свод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.1"/>
      <sheetName val="20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>
        <row r="12">
          <cell r="H12">
            <v>3085.2350000000019</v>
          </cell>
          <cell r="M12">
            <v>3007.9047841387601</v>
          </cell>
          <cell r="R12">
            <v>665.14</v>
          </cell>
          <cell r="S12">
            <v>1350.43</v>
          </cell>
          <cell r="W12">
            <v>693.24</v>
          </cell>
          <cell r="X12">
            <v>1350.43</v>
          </cell>
          <cell r="AB12">
            <v>2843.67</v>
          </cell>
          <cell r="AC12">
            <v>106.26</v>
          </cell>
        </row>
        <row r="13">
          <cell r="I13">
            <v>2340.8150000000001</v>
          </cell>
          <cell r="N13">
            <v>2859.6539253432488</v>
          </cell>
          <cell r="S13">
            <v>272.3</v>
          </cell>
          <cell r="X13">
            <v>278.60000000000002</v>
          </cell>
          <cell r="AC13">
            <v>2429.71</v>
          </cell>
        </row>
        <row r="14">
          <cell r="J14">
            <v>2572.02</v>
          </cell>
          <cell r="O14">
            <v>2705.4754239984713</v>
          </cell>
          <cell r="T14">
            <v>2830.99</v>
          </cell>
          <cell r="Y14">
            <v>2762.89</v>
          </cell>
          <cell r="AD14">
            <v>2156.79</v>
          </cell>
        </row>
        <row r="15">
          <cell r="G15">
            <v>10159.203000000001</v>
          </cell>
          <cell r="H15">
            <v>499.37</v>
          </cell>
          <cell r="I15">
            <v>1857.3069999999998</v>
          </cell>
          <cell r="L15">
            <v>9894.4553642686587</v>
          </cell>
          <cell r="M15">
            <v>771.52399472333025</v>
          </cell>
          <cell r="N15">
            <v>1428.5652420080094</v>
          </cell>
          <cell r="Q15">
            <v>9779.0499999999993</v>
          </cell>
          <cell r="R15">
            <v>762.53</v>
          </cell>
          <cell r="S15">
            <v>2836.06</v>
          </cell>
          <cell r="V15">
            <v>9392.15</v>
          </cell>
          <cell r="W15">
            <v>768.83</v>
          </cell>
          <cell r="X15">
            <v>2867.06</v>
          </cell>
        </row>
        <row r="16">
          <cell r="G16">
            <v>8144.2</v>
          </cell>
          <cell r="L16">
            <v>7306.2896040780606</v>
          </cell>
          <cell r="Q16">
            <v>6172.09</v>
          </cell>
          <cell r="V16">
            <v>6200.2</v>
          </cell>
          <cell r="AA16">
            <v>16169.312</v>
          </cell>
          <cell r="AB16">
            <v>818</v>
          </cell>
          <cell r="AC16">
            <v>1486.338</v>
          </cell>
        </row>
        <row r="20">
          <cell r="I20">
            <v>47.68</v>
          </cell>
          <cell r="N20">
            <v>20.76</v>
          </cell>
        </row>
        <row r="22">
          <cell r="G22">
            <v>11472.8</v>
          </cell>
          <cell r="H22">
            <v>958.7</v>
          </cell>
          <cell r="I22">
            <v>1005.1</v>
          </cell>
          <cell r="J22">
            <v>2025.4</v>
          </cell>
          <cell r="L22">
            <v>11909.721059999998</v>
          </cell>
          <cell r="M22">
            <v>781.21788000000004</v>
          </cell>
          <cell r="N22">
            <v>1127.2020789999999</v>
          </cell>
          <cell r="O22">
            <v>1843.850015</v>
          </cell>
          <cell r="Q22">
            <v>13143.84</v>
          </cell>
          <cell r="R22">
            <v>985.45</v>
          </cell>
          <cell r="S22">
            <v>1182.8800000000001</v>
          </cell>
          <cell r="T22">
            <v>1977.94</v>
          </cell>
          <cell r="V22">
            <v>10843.933000000001</v>
          </cell>
          <cell r="W22">
            <v>1013.59734</v>
          </cell>
          <cell r="X22">
            <v>1257.2857739999999</v>
          </cell>
          <cell r="Y22">
            <v>1909.831146</v>
          </cell>
          <cell r="AA22">
            <v>10444.263000000001</v>
          </cell>
          <cell r="AB22">
            <v>906.69100000000003</v>
          </cell>
          <cell r="AC22">
            <v>1352.509</v>
          </cell>
          <cell r="AD22">
            <v>1813.2</v>
          </cell>
        </row>
        <row r="26">
          <cell r="G26">
            <v>2491.4</v>
          </cell>
          <cell r="L26">
            <v>1162.8469803380601</v>
          </cell>
          <cell r="V26">
            <v>1913</v>
          </cell>
          <cell r="AA26">
            <v>1762</v>
          </cell>
        </row>
      </sheetData>
      <sheetData sheetId="8"/>
      <sheetData sheetId="9">
        <row r="10">
          <cell r="B10" t="str">
            <v>БП №1</v>
          </cell>
          <cell r="D10">
            <v>12.700371891815401</v>
          </cell>
          <cell r="E10">
            <v>309</v>
          </cell>
          <cell r="G10">
            <v>66</v>
          </cell>
          <cell r="J10">
            <v>1.55</v>
          </cell>
          <cell r="K10">
            <v>37.700000000000003</v>
          </cell>
          <cell r="M10">
            <v>8.1</v>
          </cell>
        </row>
        <row r="11">
          <cell r="B11" t="str">
            <v>БП №2</v>
          </cell>
          <cell r="E11">
            <v>876</v>
          </cell>
          <cell r="K11">
            <v>118</v>
          </cell>
        </row>
        <row r="12">
          <cell r="B12" t="str">
            <v>БП №3</v>
          </cell>
          <cell r="E12">
            <v>471</v>
          </cell>
          <cell r="K12">
            <v>55.6</v>
          </cell>
        </row>
        <row r="13">
          <cell r="B13" t="str">
            <v>БП №4</v>
          </cell>
          <cell r="D13">
            <v>152</v>
          </cell>
          <cell r="E13">
            <v>696</v>
          </cell>
          <cell r="J13">
            <v>18.7</v>
          </cell>
          <cell r="K13">
            <v>86</v>
          </cell>
        </row>
        <row r="14">
          <cell r="B14" t="str">
            <v>БП №5</v>
          </cell>
          <cell r="E14">
            <v>597</v>
          </cell>
          <cell r="K14">
            <v>71</v>
          </cell>
        </row>
        <row r="15">
          <cell r="B15" t="str">
            <v>БП №6</v>
          </cell>
          <cell r="E15">
            <v>295</v>
          </cell>
          <cell r="K15">
            <v>36.9</v>
          </cell>
        </row>
        <row r="16">
          <cell r="B16" t="str">
            <v>БП №7</v>
          </cell>
          <cell r="D16">
            <v>47.062089731101103</v>
          </cell>
          <cell r="E16">
            <v>349.55591026889903</v>
          </cell>
          <cell r="J16">
            <v>5.7</v>
          </cell>
          <cell r="K16">
            <v>42.77</v>
          </cell>
        </row>
        <row r="17">
          <cell r="B17" t="str">
            <v>БП №8</v>
          </cell>
          <cell r="D17">
            <v>36.53</v>
          </cell>
          <cell r="E17">
            <v>235.28</v>
          </cell>
          <cell r="J17">
            <v>4.3739999999999997</v>
          </cell>
          <cell r="K17">
            <v>27.92</v>
          </cell>
        </row>
        <row r="18">
          <cell r="B18" t="str">
            <v>БП №9</v>
          </cell>
          <cell r="D18">
            <v>211.14939041756301</v>
          </cell>
          <cell r="E18">
            <v>1368.4586837035799</v>
          </cell>
          <cell r="F18">
            <v>74.034357786010574</v>
          </cell>
          <cell r="G18">
            <v>119.791281537402</v>
          </cell>
          <cell r="J18">
            <v>25.11</v>
          </cell>
          <cell r="K18">
            <v>162.80000000000001</v>
          </cell>
          <cell r="L18">
            <v>8.7231067923746579</v>
          </cell>
          <cell r="M18">
            <v>14.16</v>
          </cell>
        </row>
        <row r="19">
          <cell r="B19" t="str">
            <v>БП №10</v>
          </cell>
          <cell r="D19">
            <v>617</v>
          </cell>
          <cell r="E19">
            <v>852</v>
          </cell>
          <cell r="J19">
            <v>79</v>
          </cell>
          <cell r="K19">
            <v>101</v>
          </cell>
        </row>
        <row r="20">
          <cell r="B20" t="str">
            <v>БП №11</v>
          </cell>
          <cell r="E20">
            <v>325.45</v>
          </cell>
          <cell r="K20">
            <v>40</v>
          </cell>
        </row>
        <row r="21">
          <cell r="B21" t="str">
            <v>БП №12</v>
          </cell>
          <cell r="E21">
            <v>640.11</v>
          </cell>
          <cell r="K21">
            <v>79</v>
          </cell>
        </row>
        <row r="23">
          <cell r="D23">
            <v>5.0999999999999996</v>
          </cell>
          <cell r="E23">
            <v>94</v>
          </cell>
          <cell r="F23">
            <v>25</v>
          </cell>
          <cell r="G23">
            <v>21</v>
          </cell>
          <cell r="H23">
            <v>1080</v>
          </cell>
          <cell r="J23">
            <v>0.9</v>
          </cell>
          <cell r="K23">
            <v>15.17</v>
          </cell>
          <cell r="L23">
            <v>4.0369999999999999</v>
          </cell>
          <cell r="M23">
            <v>3.391</v>
          </cell>
          <cell r="N23">
            <v>174.39</v>
          </cell>
        </row>
        <row r="24">
          <cell r="D24">
            <v>305.2</v>
          </cell>
          <cell r="E24">
            <v>5749</v>
          </cell>
          <cell r="F24">
            <v>687</v>
          </cell>
          <cell r="G24">
            <v>778</v>
          </cell>
          <cell r="H24">
            <v>945</v>
          </cell>
          <cell r="J24">
            <v>49.6</v>
          </cell>
          <cell r="K24">
            <v>853.27499999999998</v>
          </cell>
          <cell r="L24">
            <v>102.065</v>
          </cell>
          <cell r="M24">
            <v>115.476</v>
          </cell>
          <cell r="N24">
            <v>140.31</v>
          </cell>
        </row>
        <row r="25">
          <cell r="D25">
            <v>15.7</v>
          </cell>
          <cell r="E25">
            <v>45.3</v>
          </cell>
          <cell r="F25">
            <v>9</v>
          </cell>
          <cell r="G25">
            <v>39</v>
          </cell>
          <cell r="H25">
            <v>276</v>
          </cell>
          <cell r="J25">
            <v>2.2999999999999998</v>
          </cell>
          <cell r="K25">
            <v>8.0190000000000001</v>
          </cell>
          <cell r="L25">
            <v>1.59</v>
          </cell>
          <cell r="M25">
            <v>6.9039999999999999</v>
          </cell>
          <cell r="N25">
            <v>48.98</v>
          </cell>
        </row>
        <row r="30">
          <cell r="B30" t="str">
            <v>БП №1</v>
          </cell>
          <cell r="D30">
            <v>13.300371891815438</v>
          </cell>
          <cell r="E30">
            <v>319</v>
          </cell>
          <cell r="G30">
            <v>67</v>
          </cell>
          <cell r="J30">
            <v>1.539868</v>
          </cell>
          <cell r="K30">
            <v>39.169381000000001</v>
          </cell>
          <cell r="M30">
            <v>8.0207510000000006</v>
          </cell>
        </row>
        <row r="31">
          <cell r="B31" t="str">
            <v>БП №2</v>
          </cell>
          <cell r="E31">
            <v>736.56</v>
          </cell>
          <cell r="K31">
            <v>91.16</v>
          </cell>
        </row>
        <row r="32">
          <cell r="B32" t="str">
            <v>БП №3</v>
          </cell>
          <cell r="E32">
            <v>487.97</v>
          </cell>
          <cell r="K32">
            <v>60.77</v>
          </cell>
        </row>
        <row r="33">
          <cell r="B33" t="str">
            <v>БП №4</v>
          </cell>
          <cell r="D33">
            <v>171</v>
          </cell>
          <cell r="E33">
            <v>803</v>
          </cell>
          <cell r="J33">
            <v>19</v>
          </cell>
          <cell r="K33">
            <v>98.9</v>
          </cell>
        </row>
        <row r="34">
          <cell r="B34" t="str">
            <v>БП №5</v>
          </cell>
          <cell r="E34">
            <v>724.48</v>
          </cell>
          <cell r="K34">
            <v>90.51</v>
          </cell>
        </row>
        <row r="35">
          <cell r="B35" t="str">
            <v>БП №6</v>
          </cell>
          <cell r="E35">
            <v>280</v>
          </cell>
          <cell r="K35">
            <v>37.25</v>
          </cell>
        </row>
        <row r="36">
          <cell r="B36" t="str">
            <v>БП №7</v>
          </cell>
          <cell r="D36">
            <v>45.062089731101082</v>
          </cell>
          <cell r="E36">
            <v>309.55591026889897</v>
          </cell>
          <cell r="J36">
            <v>5.5</v>
          </cell>
          <cell r="K36">
            <v>37.9</v>
          </cell>
        </row>
        <row r="37">
          <cell r="B37" t="str">
            <v>БП №8</v>
          </cell>
          <cell r="D37">
            <v>36.982159825689379</v>
          </cell>
          <cell r="E37">
            <v>237.28784017431059</v>
          </cell>
          <cell r="J37">
            <v>4.3821587445049941</v>
          </cell>
          <cell r="K37">
            <v>27.928841255495005</v>
          </cell>
        </row>
        <row r="38">
          <cell r="B38" t="str">
            <v>БП №9</v>
          </cell>
          <cell r="D38">
            <v>251.14939041756315</v>
          </cell>
          <cell r="E38">
            <v>1578.4586837035808</v>
          </cell>
          <cell r="F38">
            <v>74.034357786010574</v>
          </cell>
          <cell r="G38">
            <v>124.79128153740167</v>
          </cell>
          <cell r="J38">
            <v>29.591706053350421</v>
          </cell>
          <cell r="K38">
            <v>185.98207747132307</v>
          </cell>
          <cell r="L38">
            <v>8.7231067923746579</v>
          </cell>
          <cell r="M38">
            <v>14.703547219987378</v>
          </cell>
        </row>
        <row r="39">
          <cell r="B39" t="str">
            <v>БП №10</v>
          </cell>
          <cell r="D39">
            <v>660.44</v>
          </cell>
          <cell r="E39">
            <v>840.56</v>
          </cell>
          <cell r="J39">
            <v>79</v>
          </cell>
          <cell r="K39">
            <v>101</v>
          </cell>
        </row>
        <row r="40">
          <cell r="B40" t="str">
            <v>БП №11</v>
          </cell>
          <cell r="E40">
            <v>323</v>
          </cell>
          <cell r="K40">
            <v>40</v>
          </cell>
        </row>
        <row r="41">
          <cell r="B41" t="str">
            <v>БП №12</v>
          </cell>
          <cell r="E41">
            <v>634</v>
          </cell>
          <cell r="K41">
            <v>79</v>
          </cell>
        </row>
        <row r="43">
          <cell r="D43">
            <v>5.0999999999999996</v>
          </cell>
          <cell r="E43">
            <v>120.74</v>
          </cell>
          <cell r="F43">
            <v>40.700000000000003</v>
          </cell>
          <cell r="G43">
            <v>179.8</v>
          </cell>
          <cell r="H43">
            <v>1031.07</v>
          </cell>
          <cell r="J43">
            <v>0.9</v>
          </cell>
          <cell r="K43">
            <v>33.25</v>
          </cell>
          <cell r="L43">
            <v>11.21</v>
          </cell>
          <cell r="M43">
            <v>49.52</v>
          </cell>
          <cell r="N43">
            <v>283.95999999999998</v>
          </cell>
        </row>
        <row r="44">
          <cell r="D44">
            <v>305.2</v>
          </cell>
          <cell r="E44">
            <v>4881</v>
          </cell>
          <cell r="F44">
            <v>843.07</v>
          </cell>
          <cell r="G44">
            <v>782.98</v>
          </cell>
          <cell r="H44">
            <v>946.87</v>
          </cell>
          <cell r="J44">
            <v>49.6</v>
          </cell>
          <cell r="K44">
            <v>762.07</v>
          </cell>
          <cell r="L44">
            <v>131.61000000000001</v>
          </cell>
          <cell r="M44">
            <v>122.23</v>
          </cell>
          <cell r="N44">
            <v>147.81</v>
          </cell>
        </row>
        <row r="45">
          <cell r="D45">
            <v>15.7</v>
          </cell>
          <cell r="E45">
            <v>49.45</v>
          </cell>
          <cell r="F45">
            <v>8.7899999999999991</v>
          </cell>
          <cell r="G45">
            <v>44.43</v>
          </cell>
          <cell r="H45">
            <v>298.52</v>
          </cell>
          <cell r="J45">
            <v>2.2999999999999998</v>
          </cell>
          <cell r="K45">
            <v>8.2200000000000006</v>
          </cell>
          <cell r="L45">
            <v>1.46</v>
          </cell>
          <cell r="M45">
            <v>7.38</v>
          </cell>
          <cell r="N45">
            <v>49.6</v>
          </cell>
        </row>
        <row r="50">
          <cell r="B50" t="str">
            <v>БП №1</v>
          </cell>
          <cell r="D50">
            <v>13.382400000000001</v>
          </cell>
          <cell r="E50">
            <v>324.291</v>
          </cell>
          <cell r="G50">
            <v>69.841999999999999</v>
          </cell>
          <cell r="J50">
            <v>1.6387950036737693</v>
          </cell>
          <cell r="K50">
            <v>39.722000000000001</v>
          </cell>
          <cell r="M50">
            <v>8.5519999999999996</v>
          </cell>
        </row>
        <row r="51">
          <cell r="B51" t="str">
            <v>БП №2</v>
          </cell>
          <cell r="E51">
            <v>736.56</v>
          </cell>
          <cell r="J51">
            <v>0</v>
          </cell>
          <cell r="K51">
            <v>110.373</v>
          </cell>
        </row>
        <row r="52">
          <cell r="B52" t="str">
            <v>БП №3</v>
          </cell>
          <cell r="E52">
            <v>487.97</v>
          </cell>
          <cell r="J52">
            <v>0</v>
          </cell>
          <cell r="K52">
            <v>96.561000000000007</v>
          </cell>
        </row>
        <row r="53">
          <cell r="B53" t="str">
            <v>БП №4</v>
          </cell>
          <cell r="D53">
            <v>168</v>
          </cell>
          <cell r="E53">
            <v>441.83100000000002</v>
          </cell>
          <cell r="J53">
            <v>23.255813953488371</v>
          </cell>
          <cell r="K53">
            <v>61.171999999999997</v>
          </cell>
        </row>
        <row r="54">
          <cell r="B54" t="str">
            <v>БП №5</v>
          </cell>
          <cell r="E54">
            <v>724.48</v>
          </cell>
          <cell r="J54">
            <v>0</v>
          </cell>
          <cell r="K54">
            <v>90.138000000000005</v>
          </cell>
        </row>
        <row r="55">
          <cell r="B55" t="str">
            <v>БП №6</v>
          </cell>
          <cell r="E55">
            <v>286.44400000000002</v>
          </cell>
          <cell r="J55">
            <v>0</v>
          </cell>
          <cell r="K55">
            <v>34.137</v>
          </cell>
        </row>
        <row r="56">
          <cell r="B56" t="str">
            <v>БП №7</v>
          </cell>
          <cell r="D56">
            <v>46.1006</v>
          </cell>
          <cell r="E56">
            <v>316.69</v>
          </cell>
          <cell r="J56">
            <v>5.8127096204766104</v>
          </cell>
          <cell r="K56">
            <v>39.930999999999997</v>
          </cell>
        </row>
        <row r="57">
          <cell r="B57" t="str">
            <v>БП №8</v>
          </cell>
          <cell r="D57">
            <v>37.604999999999997</v>
          </cell>
          <cell r="E57">
            <v>241.267</v>
          </cell>
          <cell r="J57">
            <v>4.8522580645161293</v>
          </cell>
          <cell r="K57">
            <v>31.140999999999998</v>
          </cell>
        </row>
        <row r="58">
          <cell r="B58" t="str">
            <v>БП №9</v>
          </cell>
          <cell r="D58">
            <v>257.00334800000002</v>
          </cell>
          <cell r="E58">
            <v>1615.25</v>
          </cell>
          <cell r="F58">
            <v>75.760000000000005</v>
          </cell>
          <cell r="G58">
            <v>127.7</v>
          </cell>
          <cell r="J58">
            <v>31.51868383615404</v>
          </cell>
          <cell r="K58">
            <v>198.09299999999999</v>
          </cell>
          <cell r="L58">
            <v>9.2911454500858479</v>
          </cell>
          <cell r="M58">
            <v>15.66</v>
          </cell>
        </row>
        <row r="59">
          <cell r="B59" t="str">
            <v>БП №10</v>
          </cell>
          <cell r="D59">
            <v>584</v>
          </cell>
          <cell r="E59">
            <v>775</v>
          </cell>
          <cell r="J59">
            <v>72.546583850931682</v>
          </cell>
          <cell r="K59">
            <v>96.272999999999996</v>
          </cell>
        </row>
        <row r="60">
          <cell r="B60" t="str">
            <v>БП №11</v>
          </cell>
          <cell r="E60">
            <v>313</v>
          </cell>
          <cell r="J60">
            <v>0</v>
          </cell>
          <cell r="K60">
            <v>48.587000000000003</v>
          </cell>
        </row>
        <row r="61">
          <cell r="B61" t="str">
            <v>БП №12</v>
          </cell>
          <cell r="E61">
            <v>674</v>
          </cell>
          <cell r="K61">
            <v>77.213999999999999</v>
          </cell>
        </row>
        <row r="63">
          <cell r="E63">
            <v>73.099999999999994</v>
          </cell>
          <cell r="F63">
            <v>41.64</v>
          </cell>
          <cell r="G63">
            <v>201.8</v>
          </cell>
          <cell r="H63">
            <v>937.9</v>
          </cell>
          <cell r="K63">
            <v>18.225000000000001</v>
          </cell>
          <cell r="L63">
            <v>10.381</v>
          </cell>
          <cell r="M63">
            <v>50.311</v>
          </cell>
          <cell r="N63">
            <v>233.83199999999999</v>
          </cell>
        </row>
        <row r="64">
          <cell r="D64">
            <v>202.56200000000001</v>
          </cell>
          <cell r="E64">
            <v>5196.38</v>
          </cell>
          <cell r="F64">
            <v>789.29100000000005</v>
          </cell>
          <cell r="G64">
            <v>953.16700000000003</v>
          </cell>
          <cell r="H64">
            <v>875.3</v>
          </cell>
          <cell r="J64">
            <v>41.524999999999999</v>
          </cell>
          <cell r="K64">
            <v>732.29700000000003</v>
          </cell>
          <cell r="L64">
            <v>112.627</v>
          </cell>
          <cell r="M64">
            <v>139.49700000000001</v>
          </cell>
          <cell r="N64">
            <v>136.87299999999999</v>
          </cell>
        </row>
        <row r="65">
          <cell r="E65">
            <v>50.59</v>
          </cell>
          <cell r="F65">
            <v>8.99</v>
          </cell>
          <cell r="G65">
            <v>45.45</v>
          </cell>
          <cell r="H65">
            <v>305.39</v>
          </cell>
          <cell r="K65">
            <v>11.55</v>
          </cell>
          <cell r="L65">
            <v>2.0529999999999999</v>
          </cell>
          <cell r="M65">
            <v>10.377000000000001</v>
          </cell>
          <cell r="N65">
            <v>69.724000000000004</v>
          </cell>
        </row>
      </sheetData>
      <sheetData sheetId="10">
        <row r="10">
          <cell r="E10">
            <v>199794</v>
          </cell>
          <cell r="F10">
            <v>279320</v>
          </cell>
          <cell r="G10">
            <v>246310</v>
          </cell>
          <cell r="H10">
            <v>246310</v>
          </cell>
          <cell r="I10">
            <v>307537.30599999998</v>
          </cell>
        </row>
        <row r="11">
          <cell r="E11">
            <v>173436</v>
          </cell>
          <cell r="F11">
            <v>194500</v>
          </cell>
          <cell r="G11">
            <v>163287</v>
          </cell>
          <cell r="H11">
            <v>163287</v>
          </cell>
          <cell r="I11">
            <v>117103</v>
          </cell>
        </row>
        <row r="12">
          <cell r="E12">
            <v>344300</v>
          </cell>
          <cell r="F12">
            <v>208729</v>
          </cell>
          <cell r="G12">
            <v>149011</v>
          </cell>
          <cell r="H12">
            <v>149011</v>
          </cell>
          <cell r="I12">
            <v>445886.78153720003</v>
          </cell>
        </row>
        <row r="13">
          <cell r="E13">
            <v>341334</v>
          </cell>
          <cell r="F13">
            <v>175032</v>
          </cell>
          <cell r="G13">
            <v>145790</v>
          </cell>
          <cell r="H13">
            <v>145790</v>
          </cell>
          <cell r="I13">
            <v>280825</v>
          </cell>
        </row>
        <row r="14">
          <cell r="F14">
            <v>17</v>
          </cell>
        </row>
        <row r="15">
          <cell r="E15">
            <v>42179</v>
          </cell>
          <cell r="F15">
            <v>36361</v>
          </cell>
          <cell r="G15">
            <v>46500</v>
          </cell>
          <cell r="H15">
            <v>46500</v>
          </cell>
          <cell r="I15">
            <v>49035</v>
          </cell>
        </row>
        <row r="17">
          <cell r="E17">
            <v>42179</v>
          </cell>
          <cell r="F17">
            <v>36361</v>
          </cell>
          <cell r="G17">
            <v>46500</v>
          </cell>
          <cell r="H17">
            <v>46500</v>
          </cell>
          <cell r="I17">
            <v>49848</v>
          </cell>
        </row>
        <row r="19">
          <cell r="E19">
            <v>38506</v>
          </cell>
          <cell r="F19">
            <v>37582</v>
          </cell>
          <cell r="G19">
            <v>41818</v>
          </cell>
          <cell r="H19">
            <v>41818</v>
          </cell>
          <cell r="I19">
            <v>51833.674902044469</v>
          </cell>
        </row>
        <row r="20">
          <cell r="E20">
            <v>127468</v>
          </cell>
          <cell r="F20">
            <v>151432</v>
          </cell>
          <cell r="G20">
            <v>172579</v>
          </cell>
          <cell r="H20">
            <v>210356.0546752814</v>
          </cell>
          <cell r="I20">
            <v>190152.73812982242</v>
          </cell>
        </row>
        <row r="21">
          <cell r="E21">
            <v>10012</v>
          </cell>
          <cell r="F21">
            <v>9690</v>
          </cell>
          <cell r="G21">
            <v>10873</v>
          </cell>
          <cell r="H21">
            <v>10873</v>
          </cell>
          <cell r="I21">
            <v>13684.090174139741</v>
          </cell>
        </row>
        <row r="25">
          <cell r="H25">
            <v>1173</v>
          </cell>
          <cell r="I25">
            <v>0</v>
          </cell>
        </row>
        <row r="26">
          <cell r="E26">
            <v>25000</v>
          </cell>
          <cell r="F26">
            <v>2891</v>
          </cell>
          <cell r="G26">
            <v>27150</v>
          </cell>
          <cell r="H26">
            <v>109932</v>
          </cell>
          <cell r="I26">
            <v>131613.90894029278</v>
          </cell>
        </row>
        <row r="27">
          <cell r="E27">
            <v>26</v>
          </cell>
        </row>
        <row r="28">
          <cell r="F28">
            <v>53033</v>
          </cell>
          <cell r="G28">
            <v>1165211</v>
          </cell>
          <cell r="H28">
            <v>1222216</v>
          </cell>
          <cell r="I28">
            <v>1462342</v>
          </cell>
        </row>
        <row r="31">
          <cell r="E31">
            <v>44123</v>
          </cell>
          <cell r="F31">
            <v>39332</v>
          </cell>
          <cell r="G31">
            <v>47918</v>
          </cell>
          <cell r="H31">
            <v>47918</v>
          </cell>
          <cell r="I31">
            <v>49679</v>
          </cell>
        </row>
        <row r="32">
          <cell r="E32">
            <v>42755</v>
          </cell>
          <cell r="F32">
            <v>36234</v>
          </cell>
          <cell r="G32">
            <v>46491</v>
          </cell>
          <cell r="H32">
            <v>46491</v>
          </cell>
          <cell r="I32">
            <v>46491</v>
          </cell>
        </row>
        <row r="33">
          <cell r="E33">
            <v>1368</v>
          </cell>
          <cell r="F33">
            <v>2695</v>
          </cell>
          <cell r="G33">
            <v>1427</v>
          </cell>
          <cell r="H33">
            <v>1427</v>
          </cell>
          <cell r="I33">
            <v>2653</v>
          </cell>
        </row>
        <row r="34">
          <cell r="E34">
            <v>96975</v>
          </cell>
          <cell r="F34">
            <v>381567</v>
          </cell>
          <cell r="G34">
            <v>254427</v>
          </cell>
          <cell r="H34">
            <v>561186</v>
          </cell>
          <cell r="I34">
            <v>374448.54589751415</v>
          </cell>
        </row>
        <row r="36">
          <cell r="B36" t="str">
            <v>Арендная плата</v>
          </cell>
          <cell r="E36">
            <v>11383</v>
          </cell>
          <cell r="F36">
            <v>4485</v>
          </cell>
          <cell r="G36">
            <v>15000</v>
          </cell>
          <cell r="H36">
            <v>93667</v>
          </cell>
          <cell r="I36">
            <v>15561.1</v>
          </cell>
        </row>
        <row r="37">
          <cell r="B37" t="str">
            <v>Прочие другие затраты</v>
          </cell>
          <cell r="E37">
            <v>65530</v>
          </cell>
          <cell r="F37">
            <v>61387</v>
          </cell>
          <cell r="G37">
            <v>100924</v>
          </cell>
          <cell r="H37">
            <v>134038</v>
          </cell>
          <cell r="I37">
            <v>130674.60399999998</v>
          </cell>
        </row>
        <row r="38">
          <cell r="B38" t="str">
            <v>из них на ремонт</v>
          </cell>
          <cell r="I38">
            <v>69759.234923815791</v>
          </cell>
        </row>
        <row r="39">
          <cell r="B39" t="str">
            <v>Общехозяйственные расходы</v>
          </cell>
          <cell r="E39">
            <v>111414</v>
          </cell>
          <cell r="F39">
            <v>379947</v>
          </cell>
          <cell r="G39">
            <v>210996</v>
          </cell>
          <cell r="H39">
            <v>345823</v>
          </cell>
          <cell r="I39">
            <v>253930.84189751418</v>
          </cell>
        </row>
        <row r="40">
          <cell r="B40" t="str">
            <v>Внепроизводственные расходы</v>
          </cell>
          <cell r="E40">
            <v>91352</v>
          </cell>
          <cell r="F40">
            <v>64252</v>
          </cell>
          <cell r="G40">
            <v>72493</v>
          </cell>
          <cell r="H40">
            <v>12342</v>
          </cell>
          <cell r="I40">
            <v>25718</v>
          </cell>
        </row>
      </sheetData>
      <sheetData sheetId="11">
        <row r="7">
          <cell r="G7">
            <v>3972</v>
          </cell>
          <cell r="H7">
            <v>4185</v>
          </cell>
          <cell r="I7">
            <v>3697</v>
          </cell>
          <cell r="J7">
            <v>4648</v>
          </cell>
          <cell r="K7">
            <v>4371</v>
          </cell>
        </row>
        <row r="8">
          <cell r="G8">
            <v>3878</v>
          </cell>
          <cell r="H8">
            <v>4124</v>
          </cell>
          <cell r="I8">
            <v>3602</v>
          </cell>
          <cell r="J8">
            <v>4621</v>
          </cell>
          <cell r="K8">
            <v>4371</v>
          </cell>
        </row>
        <row r="10">
          <cell r="G10">
            <v>2088</v>
          </cell>
          <cell r="H10">
            <v>2130</v>
          </cell>
          <cell r="I10">
            <v>2385</v>
          </cell>
          <cell r="J10">
            <v>2385</v>
          </cell>
          <cell r="K10">
            <v>2788</v>
          </cell>
        </row>
        <row r="12">
          <cell r="G12">
            <v>2088</v>
          </cell>
          <cell r="H12">
            <v>2130</v>
          </cell>
          <cell r="I12">
            <v>2385</v>
          </cell>
          <cell r="J12">
            <v>2385</v>
          </cell>
          <cell r="K12">
            <v>2788</v>
          </cell>
        </row>
        <row r="13">
          <cell r="K13">
            <v>5.23</v>
          </cell>
        </row>
        <row r="14">
          <cell r="G14">
            <v>1.796</v>
          </cell>
          <cell r="H14">
            <v>1.9</v>
          </cell>
          <cell r="I14">
            <v>1.88</v>
          </cell>
          <cell r="J14">
            <v>1.9</v>
          </cell>
          <cell r="K14">
            <v>1.93</v>
          </cell>
        </row>
        <row r="17">
          <cell r="G17">
            <v>13.94</v>
          </cell>
          <cell r="H17">
            <v>14</v>
          </cell>
          <cell r="I17">
            <v>13.89</v>
          </cell>
          <cell r="J17">
            <v>13.89</v>
          </cell>
          <cell r="K17">
            <v>13.8978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15.5</v>
          </cell>
          <cell r="H23">
            <v>14</v>
          </cell>
          <cell r="I23">
            <v>15.5</v>
          </cell>
          <cell r="J23">
            <v>15.5</v>
          </cell>
          <cell r="K23">
            <v>15.980499999999999</v>
          </cell>
        </row>
        <row r="26">
          <cell r="G26">
            <v>13.7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15.086</v>
          </cell>
          <cell r="H29">
            <v>15</v>
          </cell>
          <cell r="I29">
            <v>15</v>
          </cell>
          <cell r="J29">
            <v>15</v>
          </cell>
          <cell r="K29">
            <v>15</v>
          </cell>
        </row>
        <row r="34">
          <cell r="G34">
            <v>31155</v>
          </cell>
          <cell r="H34">
            <v>60904.12</v>
          </cell>
          <cell r="I34">
            <v>111457.28</v>
          </cell>
          <cell r="J34">
            <v>71754</v>
          </cell>
          <cell r="K34">
            <v>16829</v>
          </cell>
        </row>
        <row r="38">
          <cell r="G38">
            <v>5257</v>
          </cell>
          <cell r="H38">
            <v>5100</v>
          </cell>
          <cell r="I38">
            <v>6115</v>
          </cell>
          <cell r="J38">
            <v>6457</v>
          </cell>
        </row>
        <row r="40">
          <cell r="G40">
            <v>0.59</v>
          </cell>
          <cell r="H40">
            <v>1</v>
          </cell>
          <cell r="I40">
            <v>1</v>
          </cell>
          <cell r="J40">
            <v>1</v>
          </cell>
        </row>
      </sheetData>
      <sheetData sheetId="12"/>
      <sheetData sheetId="13">
        <row r="9">
          <cell r="D9">
            <v>2557534</v>
          </cell>
          <cell r="E9">
            <v>317246</v>
          </cell>
          <cell r="F9">
            <v>0</v>
          </cell>
          <cell r="I9">
            <v>73026</v>
          </cell>
        </row>
        <row r="10">
          <cell r="D10">
            <v>912459</v>
          </cell>
          <cell r="E10">
            <v>67412</v>
          </cell>
          <cell r="F10">
            <v>0</v>
          </cell>
          <cell r="I10">
            <v>21463</v>
          </cell>
        </row>
        <row r="11">
          <cell r="D11">
            <v>2104988</v>
          </cell>
          <cell r="E11">
            <v>253112</v>
          </cell>
          <cell r="F11">
            <v>26206</v>
          </cell>
          <cell r="I11">
            <v>60106</v>
          </cell>
        </row>
        <row r="12">
          <cell r="D12">
            <v>1490749</v>
          </cell>
          <cell r="E12">
            <v>60623</v>
          </cell>
          <cell r="F12">
            <v>1791</v>
          </cell>
          <cell r="I12">
            <v>34477</v>
          </cell>
        </row>
        <row r="14">
          <cell r="D14">
            <v>15</v>
          </cell>
          <cell r="E14">
            <v>45437</v>
          </cell>
          <cell r="F14">
            <v>0</v>
          </cell>
          <cell r="I14">
            <v>521</v>
          </cell>
        </row>
        <row r="15">
          <cell r="D15">
            <v>42124</v>
          </cell>
          <cell r="E15">
            <v>29677</v>
          </cell>
          <cell r="F15">
            <v>0</v>
          </cell>
          <cell r="I15">
            <v>2446</v>
          </cell>
        </row>
        <row r="16">
          <cell r="D16">
            <v>311266</v>
          </cell>
          <cell r="E16">
            <v>52645</v>
          </cell>
          <cell r="F16">
            <v>0</v>
          </cell>
          <cell r="I16">
            <v>11849</v>
          </cell>
        </row>
        <row r="17">
          <cell r="D17">
            <v>84471</v>
          </cell>
          <cell r="E17">
            <v>0</v>
          </cell>
          <cell r="F17">
            <v>0</v>
          </cell>
          <cell r="I17">
            <v>1743</v>
          </cell>
        </row>
        <row r="19">
          <cell r="D19">
            <v>3228434</v>
          </cell>
          <cell r="E19">
            <v>515690</v>
          </cell>
          <cell r="F19">
            <v>2640</v>
          </cell>
          <cell r="I19">
            <v>123696</v>
          </cell>
        </row>
        <row r="20">
          <cell r="D20">
            <v>2878176</v>
          </cell>
          <cell r="E20">
            <v>227094</v>
          </cell>
          <cell r="F20">
            <v>2956</v>
          </cell>
          <cell r="I20">
            <v>85887</v>
          </cell>
        </row>
        <row r="21">
          <cell r="D21">
            <v>1525821</v>
          </cell>
          <cell r="E21">
            <v>196493</v>
          </cell>
          <cell r="F21">
            <v>5804</v>
          </cell>
          <cell r="I21">
            <v>52545</v>
          </cell>
        </row>
        <row r="22">
          <cell r="D22">
            <v>1100310</v>
          </cell>
          <cell r="E22">
            <v>47410</v>
          </cell>
          <cell r="F22">
            <v>3402</v>
          </cell>
          <cell r="I22">
            <v>60050</v>
          </cell>
        </row>
      </sheetData>
      <sheetData sheetId="14">
        <row r="6">
          <cell r="F6">
            <v>156618</v>
          </cell>
          <cell r="G6">
            <v>191641</v>
          </cell>
          <cell r="H6">
            <v>184809</v>
          </cell>
          <cell r="I6">
            <v>245644.45</v>
          </cell>
          <cell r="J6">
            <v>255051.22748165528</v>
          </cell>
        </row>
        <row r="8">
          <cell r="F8">
            <v>41034</v>
          </cell>
          <cell r="G8">
            <v>50204</v>
          </cell>
          <cell r="H8">
            <v>48420</v>
          </cell>
          <cell r="I8">
            <v>68910.820000000007</v>
          </cell>
          <cell r="J8">
            <v>62742.601960487198</v>
          </cell>
        </row>
        <row r="12">
          <cell r="F12">
            <v>105678</v>
          </cell>
          <cell r="G12">
            <v>104200.36316849339</v>
          </cell>
          <cell r="H12">
            <v>272096</v>
          </cell>
          <cell r="I12">
            <v>283839.75029527023</v>
          </cell>
          <cell r="J12">
            <v>160388.24151203604</v>
          </cell>
        </row>
        <row r="13">
          <cell r="F13">
            <v>62917</v>
          </cell>
          <cell r="G13">
            <v>62037.266502697799</v>
          </cell>
          <cell r="H13">
            <v>22062</v>
          </cell>
          <cell r="I13">
            <v>23014.202968857509</v>
          </cell>
          <cell r="J13">
            <v>93946.161902352993</v>
          </cell>
        </row>
        <row r="14">
          <cell r="F14">
            <v>116546</v>
          </cell>
          <cell r="G14">
            <v>114916.40195532874</v>
          </cell>
          <cell r="H14">
            <v>27945</v>
          </cell>
          <cell r="I14">
            <v>29151.115128488946</v>
          </cell>
          <cell r="J14">
            <v>95967.198101505579</v>
          </cell>
        </row>
        <row r="15">
          <cell r="F15">
            <v>40124</v>
          </cell>
          <cell r="G15">
            <v>39562.968373480086</v>
          </cell>
          <cell r="H15">
            <v>45594</v>
          </cell>
          <cell r="I15">
            <v>47561.851607383251</v>
          </cell>
          <cell r="J15">
            <v>47684.911413047055</v>
          </cell>
        </row>
        <row r="16">
          <cell r="F16">
            <v>271539</v>
          </cell>
          <cell r="G16">
            <v>355520</v>
          </cell>
          <cell r="H16">
            <v>294891</v>
          </cell>
          <cell r="I16">
            <v>425190.16</v>
          </cell>
          <cell r="J16">
            <v>448150.42864</v>
          </cell>
        </row>
        <row r="17">
          <cell r="F17">
            <v>166340</v>
          </cell>
          <cell r="G17">
            <v>281263</v>
          </cell>
          <cell r="H17">
            <v>180645</v>
          </cell>
          <cell r="I17">
            <v>336381.24</v>
          </cell>
          <cell r="J17">
            <v>354545.82696000003</v>
          </cell>
        </row>
        <row r="18">
          <cell r="F18">
            <v>100</v>
          </cell>
          <cell r="G18">
            <v>462</v>
          </cell>
          <cell r="H18">
            <v>100</v>
          </cell>
          <cell r="I18">
            <v>552.54</v>
          </cell>
          <cell r="J18">
            <v>9319</v>
          </cell>
        </row>
        <row r="19">
          <cell r="F19">
            <v>310951</v>
          </cell>
          <cell r="G19">
            <v>371313</v>
          </cell>
          <cell r="H19">
            <v>366922</v>
          </cell>
          <cell r="I19">
            <v>501766.86</v>
          </cell>
          <cell r="J19">
            <v>843001.31</v>
          </cell>
        </row>
        <row r="22">
          <cell r="J22">
            <v>2400</v>
          </cell>
        </row>
        <row r="23">
          <cell r="F23">
            <v>25000</v>
          </cell>
          <cell r="G23">
            <v>2891</v>
          </cell>
          <cell r="H23">
            <v>27150</v>
          </cell>
          <cell r="I23">
            <v>3457.54</v>
          </cell>
          <cell r="J23">
            <v>131614</v>
          </cell>
        </row>
        <row r="24">
          <cell r="F24">
            <v>26</v>
          </cell>
        </row>
        <row r="28">
          <cell r="B28" t="str">
            <v xml:space="preserve"> - налог на землю</v>
          </cell>
          <cell r="F28">
            <v>42755</v>
          </cell>
          <cell r="G28">
            <v>36234</v>
          </cell>
          <cell r="H28">
            <v>46491</v>
          </cell>
          <cell r="I28">
            <v>43334.67</v>
          </cell>
          <cell r="J28">
            <v>46491</v>
          </cell>
        </row>
        <row r="29">
          <cell r="B29" t="str">
            <v xml:space="preserve"> - налог с владельцев транспортных средств</v>
          </cell>
          <cell r="F29">
            <v>1368</v>
          </cell>
          <cell r="G29">
            <v>2695</v>
          </cell>
          <cell r="H29">
            <v>1427</v>
          </cell>
          <cell r="I29">
            <v>3223.13</v>
          </cell>
          <cell r="J29">
            <v>2653</v>
          </cell>
        </row>
        <row r="30">
          <cell r="B30" t="str">
            <v xml:space="preserve"> - другие обязательные платежи и сборы</v>
          </cell>
          <cell r="G30">
            <v>403</v>
          </cell>
          <cell r="I30">
            <v>481.97</v>
          </cell>
          <cell r="J30">
            <v>0</v>
          </cell>
        </row>
        <row r="32">
          <cell r="F32">
            <v>508496</v>
          </cell>
          <cell r="G32">
            <v>497942</v>
          </cell>
          <cell r="H32">
            <v>504703</v>
          </cell>
          <cell r="I32">
            <v>595522.14999999991</v>
          </cell>
          <cell r="J32">
            <v>344952</v>
          </cell>
        </row>
        <row r="34">
          <cell r="B34" t="str">
            <v>Арендная плата</v>
          </cell>
          <cell r="F34">
            <v>11383</v>
          </cell>
          <cell r="G34">
            <v>4485</v>
          </cell>
          <cell r="H34">
            <v>15000</v>
          </cell>
          <cell r="I34">
            <v>5363.91</v>
          </cell>
          <cell r="J34">
            <v>15561</v>
          </cell>
        </row>
        <row r="35">
          <cell r="B35" t="str">
            <v>Общехозяйственные расходы</v>
          </cell>
          <cell r="F35">
            <v>111414</v>
          </cell>
          <cell r="G35">
            <v>379947</v>
          </cell>
          <cell r="H35">
            <v>210996</v>
          </cell>
          <cell r="I35">
            <v>454404.04</v>
          </cell>
          <cell r="J35">
            <v>253931</v>
          </cell>
        </row>
        <row r="36">
          <cell r="B36" t="str">
            <v>Прочие</v>
          </cell>
          <cell r="F36">
            <v>385699</v>
          </cell>
          <cell r="G36">
            <v>113510</v>
          </cell>
          <cell r="H36">
            <v>278707</v>
          </cell>
          <cell r="I36">
            <v>135754.20000000001</v>
          </cell>
          <cell r="J36">
            <v>75460</v>
          </cell>
        </row>
        <row r="37">
          <cell r="B37" t="str">
            <v>НВВ нижестоящих сетевых организаций (НСО) ("Котловой метод")</v>
          </cell>
          <cell r="J37">
            <v>0</v>
          </cell>
        </row>
        <row r="41">
          <cell r="G41">
            <v>53033</v>
          </cell>
          <cell r="H41">
            <v>1165211</v>
          </cell>
          <cell r="I41">
            <v>1222216</v>
          </cell>
          <cell r="J41">
            <v>1462342</v>
          </cell>
        </row>
        <row r="53">
          <cell r="F53">
            <v>17953.400000000001</v>
          </cell>
          <cell r="G53">
            <v>16824.83801433806</v>
          </cell>
          <cell r="H53">
            <v>17290</v>
          </cell>
          <cell r="I53">
            <v>16937.647260000002</v>
          </cell>
          <cell r="J53">
            <v>16278.663000000002</v>
          </cell>
        </row>
        <row r="61">
          <cell r="F61">
            <v>176281.505</v>
          </cell>
          <cell r="G61">
            <v>176281.505</v>
          </cell>
          <cell r="H61">
            <v>183254.07</v>
          </cell>
          <cell r="I61">
            <v>183254.07</v>
          </cell>
          <cell r="J61">
            <v>185207.61749999999</v>
          </cell>
        </row>
        <row r="63">
          <cell r="F63">
            <v>32693.662</v>
          </cell>
          <cell r="G63">
            <v>32693.662</v>
          </cell>
          <cell r="H63">
            <v>44625.440000000002</v>
          </cell>
          <cell r="I63">
            <v>44625.440000000002</v>
          </cell>
          <cell r="J63">
            <v>44379.11099999999</v>
          </cell>
        </row>
        <row r="64">
          <cell r="F64">
            <v>24389.97</v>
          </cell>
          <cell r="G64">
            <v>24389.97</v>
          </cell>
          <cell r="H64">
            <v>29308.39</v>
          </cell>
          <cell r="I64">
            <v>29308.39</v>
          </cell>
          <cell r="J64">
            <v>27533.341</v>
          </cell>
        </row>
        <row r="65">
          <cell r="F65">
            <v>87114.963000000003</v>
          </cell>
          <cell r="G65">
            <v>87114.963000000003</v>
          </cell>
          <cell r="H65">
            <v>75506.38</v>
          </cell>
          <cell r="I65">
            <v>75506.38</v>
          </cell>
          <cell r="J65">
            <v>77732.7696</v>
          </cell>
        </row>
        <row r="66">
          <cell r="F66">
            <v>32082.91</v>
          </cell>
          <cell r="G66">
            <v>32082.91</v>
          </cell>
          <cell r="H66">
            <v>33813.86</v>
          </cell>
          <cell r="I66">
            <v>33813.86</v>
          </cell>
          <cell r="J66">
            <v>35562.395899999996</v>
          </cell>
        </row>
      </sheetData>
      <sheetData sheetId="15"/>
      <sheetData sheetId="16">
        <row r="9">
          <cell r="E9">
            <v>1167950</v>
          </cell>
          <cell r="F9">
            <v>1079978</v>
          </cell>
          <cell r="G9">
            <v>1106492</v>
          </cell>
          <cell r="H9">
            <v>1106492</v>
          </cell>
          <cell r="I9">
            <v>1304209</v>
          </cell>
        </row>
        <row r="13">
          <cell r="E13">
            <v>367950</v>
          </cell>
          <cell r="F13">
            <v>384833</v>
          </cell>
          <cell r="G13">
            <v>415592</v>
          </cell>
          <cell r="H13">
            <v>447796</v>
          </cell>
          <cell r="I13">
            <v>527809</v>
          </cell>
        </row>
        <row r="18">
          <cell r="H18">
            <v>555003</v>
          </cell>
        </row>
      </sheetData>
      <sheetData sheetId="17">
        <row r="10">
          <cell r="E10">
            <v>800000</v>
          </cell>
          <cell r="F10">
            <v>695145</v>
          </cell>
          <cell r="G10">
            <v>690900</v>
          </cell>
          <cell r="H10">
            <v>690900</v>
          </cell>
          <cell r="I10">
            <v>776400</v>
          </cell>
        </row>
        <row r="13">
          <cell r="E13">
            <v>800000</v>
          </cell>
          <cell r="F13">
            <v>306833.16859263822</v>
          </cell>
          <cell r="G13">
            <v>248400</v>
          </cell>
          <cell r="H13">
            <v>248400</v>
          </cell>
          <cell r="I13">
            <v>545560</v>
          </cell>
        </row>
        <row r="14">
          <cell r="F14">
            <v>154194.63431197731</v>
          </cell>
          <cell r="G14">
            <v>183100</v>
          </cell>
          <cell r="H14">
            <v>183100</v>
          </cell>
          <cell r="I14">
            <v>203980</v>
          </cell>
        </row>
        <row r="15">
          <cell r="F15">
            <v>125260.80609432622</v>
          </cell>
          <cell r="G15">
            <v>112474</v>
          </cell>
          <cell r="H15">
            <v>112474</v>
          </cell>
          <cell r="I15">
            <v>26860</v>
          </cell>
        </row>
        <row r="16">
          <cell r="F16">
            <v>108856.39100105822</v>
          </cell>
          <cell r="G16">
            <v>146926</v>
          </cell>
          <cell r="H16">
            <v>146926</v>
          </cell>
          <cell r="I16">
            <v>0</v>
          </cell>
        </row>
        <row r="17">
          <cell r="E17">
            <v>11961</v>
          </cell>
          <cell r="F17">
            <v>40490</v>
          </cell>
          <cell r="G17">
            <v>23699</v>
          </cell>
          <cell r="H17">
            <v>23699</v>
          </cell>
          <cell r="I17">
            <v>9443</v>
          </cell>
        </row>
        <row r="20">
          <cell r="E20">
            <v>10384</v>
          </cell>
          <cell r="F20">
            <v>15908</v>
          </cell>
          <cell r="G20">
            <v>13983</v>
          </cell>
          <cell r="H20">
            <v>13983</v>
          </cell>
          <cell r="I20">
            <v>37473.787479999999</v>
          </cell>
        </row>
        <row r="21">
          <cell r="E21">
            <v>70192</v>
          </cell>
          <cell r="F21">
            <v>171816</v>
          </cell>
          <cell r="G21">
            <v>76000</v>
          </cell>
          <cell r="H21">
            <v>76000</v>
          </cell>
          <cell r="I21">
            <v>82232</v>
          </cell>
        </row>
        <row r="22">
          <cell r="E22">
            <v>172498</v>
          </cell>
          <cell r="F22">
            <v>221328</v>
          </cell>
          <cell r="G22">
            <v>51162</v>
          </cell>
          <cell r="H22">
            <v>57162</v>
          </cell>
          <cell r="I22">
            <v>34629.516823666287</v>
          </cell>
        </row>
        <row r="24">
          <cell r="F24">
            <v>9676</v>
          </cell>
          <cell r="G24">
            <v>0</v>
          </cell>
          <cell r="H24">
            <v>6000</v>
          </cell>
          <cell r="I24">
            <v>6492</v>
          </cell>
        </row>
        <row r="25">
          <cell r="E25">
            <v>2394</v>
          </cell>
          <cell r="F25">
            <v>7776</v>
          </cell>
          <cell r="G25">
            <v>4400</v>
          </cell>
          <cell r="H25">
            <v>4400</v>
          </cell>
          <cell r="I25">
            <v>7740</v>
          </cell>
        </row>
        <row r="28">
          <cell r="B28" t="str">
            <v>Другие прочие платежи из прибыли</v>
          </cell>
          <cell r="E28">
            <v>41346</v>
          </cell>
          <cell r="G28">
            <v>34762</v>
          </cell>
          <cell r="H28">
            <v>34762</v>
          </cell>
          <cell r="I28">
            <v>7397.516823666283</v>
          </cell>
        </row>
        <row r="29">
          <cell r="B29" t="str">
            <v>Выпадающие доходы</v>
          </cell>
          <cell r="I29">
            <v>0</v>
          </cell>
        </row>
        <row r="30">
          <cell r="B30" t="str">
            <v>Затраты на проведение реформирования энергетики</v>
          </cell>
          <cell r="E30">
            <v>14589</v>
          </cell>
          <cell r="F30">
            <v>1476</v>
          </cell>
          <cell r="G30">
            <v>12000</v>
          </cell>
          <cell r="H30">
            <v>12000</v>
          </cell>
          <cell r="I30">
            <v>13000</v>
          </cell>
        </row>
        <row r="31">
          <cell r="B31" t="str">
            <v>Списание дебиторской задолженности более трех лет</v>
          </cell>
          <cell r="F31">
            <v>202400</v>
          </cell>
          <cell r="I31">
            <v>0</v>
          </cell>
        </row>
        <row r="32">
          <cell r="B32" t="str">
            <v>Прирост собственных оборотных средств</v>
          </cell>
          <cell r="E32">
            <v>114169</v>
          </cell>
        </row>
        <row r="34">
          <cell r="E34">
            <v>1065035</v>
          </cell>
          <cell r="F34">
            <v>1144687</v>
          </cell>
          <cell r="G34">
            <v>855744</v>
          </cell>
          <cell r="H34">
            <v>861744</v>
          </cell>
          <cell r="I34">
            <v>912946.30430366623</v>
          </cell>
        </row>
        <row r="37">
          <cell r="E37">
            <v>213007</v>
          </cell>
          <cell r="F37">
            <v>340580</v>
          </cell>
          <cell r="G37">
            <v>171149</v>
          </cell>
          <cell r="H37">
            <v>171149</v>
          </cell>
          <cell r="I37">
            <v>288298.8329379998</v>
          </cell>
        </row>
        <row r="38">
          <cell r="E38">
            <v>167148</v>
          </cell>
          <cell r="F38">
            <v>116098.57161477357</v>
          </cell>
          <cell r="G38">
            <v>58376</v>
          </cell>
          <cell r="H38">
            <v>58376</v>
          </cell>
          <cell r="I38">
            <v>182614.41347936631</v>
          </cell>
        </row>
        <row r="39">
          <cell r="E39">
            <v>8036</v>
          </cell>
          <cell r="F39">
            <v>64383.472410359776</v>
          </cell>
          <cell r="G39">
            <v>42498</v>
          </cell>
          <cell r="H39">
            <v>42498</v>
          </cell>
          <cell r="I39">
            <v>70825.026706495933</v>
          </cell>
        </row>
        <row r="40">
          <cell r="E40">
            <v>27609</v>
          </cell>
          <cell r="F40">
            <v>103367.04094175562</v>
          </cell>
          <cell r="G40">
            <v>34644</v>
          </cell>
          <cell r="H40">
            <v>34644</v>
          </cell>
          <cell r="I40">
            <v>26579.784912637933</v>
          </cell>
        </row>
        <row r="41">
          <cell r="E41">
            <v>10214</v>
          </cell>
          <cell r="F41">
            <v>56730.915033111014</v>
          </cell>
          <cell r="G41">
            <v>35631</v>
          </cell>
          <cell r="H41">
            <v>35631</v>
          </cell>
          <cell r="I41">
            <v>8279.6078394996803</v>
          </cell>
        </row>
        <row r="42">
          <cell r="E42">
            <v>20147</v>
          </cell>
          <cell r="F42">
            <v>17245</v>
          </cell>
          <cell r="G42">
            <v>23851</v>
          </cell>
          <cell r="H42">
            <v>23851</v>
          </cell>
          <cell r="I42">
            <v>25044</v>
          </cell>
        </row>
        <row r="43">
          <cell r="E43">
            <v>8270</v>
          </cell>
          <cell r="F43">
            <v>7043.6150528354301</v>
          </cell>
          <cell r="G43">
            <v>9878</v>
          </cell>
          <cell r="H43">
            <v>9878</v>
          </cell>
          <cell r="I43">
            <v>8883</v>
          </cell>
        </row>
        <row r="44">
          <cell r="E44">
            <v>3284</v>
          </cell>
          <cell r="F44">
            <v>2821.0524313153455</v>
          </cell>
          <cell r="G44">
            <v>3815</v>
          </cell>
          <cell r="H44">
            <v>3815</v>
          </cell>
          <cell r="I44">
            <v>5928</v>
          </cell>
        </row>
        <row r="45">
          <cell r="E45">
            <v>6107</v>
          </cell>
          <cell r="F45">
            <v>5264.6971156363425</v>
          </cell>
          <cell r="G45">
            <v>7196</v>
          </cell>
          <cell r="H45">
            <v>7196</v>
          </cell>
          <cell r="I45">
            <v>6145</v>
          </cell>
        </row>
        <row r="46">
          <cell r="E46">
            <v>2486</v>
          </cell>
          <cell r="F46">
            <v>2115.635400212881</v>
          </cell>
          <cell r="G46">
            <v>2962</v>
          </cell>
          <cell r="H46">
            <v>2962</v>
          </cell>
          <cell r="I46">
            <v>4088</v>
          </cell>
        </row>
        <row r="50">
          <cell r="B50" t="str">
            <v>другие</v>
          </cell>
          <cell r="E50">
            <v>1009</v>
          </cell>
          <cell r="F50">
            <v>1202</v>
          </cell>
          <cell r="G50">
            <v>1000</v>
          </cell>
          <cell r="H50">
            <v>1000</v>
          </cell>
        </row>
        <row r="51">
          <cell r="B51" t="str">
            <v>отчисления в фонд энергосбережения</v>
          </cell>
          <cell r="E51">
            <v>8791</v>
          </cell>
        </row>
        <row r="56">
          <cell r="E56">
            <v>1026390</v>
          </cell>
          <cell r="F56">
            <v>513571.57455885399</v>
          </cell>
          <cell r="G56">
            <v>360380</v>
          </cell>
          <cell r="H56">
            <v>360380</v>
          </cell>
          <cell r="I56">
            <v>776301.67159463628</v>
          </cell>
        </row>
        <row r="57">
          <cell r="E57">
            <v>49346</v>
          </cell>
          <cell r="F57">
            <v>283763.22569609212</v>
          </cell>
          <cell r="G57">
            <v>258962</v>
          </cell>
          <cell r="H57">
            <v>258962</v>
          </cell>
          <cell r="I57">
            <v>305080.64243452938</v>
          </cell>
        </row>
        <row r="58">
          <cell r="E58">
            <v>169534</v>
          </cell>
          <cell r="F58">
            <v>456641.64032556798</v>
          </cell>
          <cell r="G58">
            <v>215472</v>
          </cell>
          <cell r="H58">
            <v>215472</v>
          </cell>
          <cell r="I58">
            <v>128323.54072496606</v>
          </cell>
        </row>
        <row r="59">
          <cell r="E59">
            <v>62719</v>
          </cell>
          <cell r="F59">
            <v>249737.55941948487</v>
          </cell>
          <cell r="G59">
            <v>216930</v>
          </cell>
          <cell r="H59">
            <v>216930</v>
          </cell>
          <cell r="I59">
            <v>43815.282487534336</v>
          </cell>
        </row>
      </sheetData>
      <sheetData sheetId="18"/>
      <sheetData sheetId="19"/>
      <sheetData sheetId="20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2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162.59</v>
          </cell>
        </row>
        <row r="21">
          <cell r="F21">
            <v>160</v>
          </cell>
          <cell r="G21">
            <v>159.93</v>
          </cell>
        </row>
        <row r="22">
          <cell r="F22">
            <v>130</v>
          </cell>
          <cell r="G22">
            <v>1725.38</v>
          </cell>
        </row>
        <row r="23">
          <cell r="F23">
            <v>190</v>
          </cell>
          <cell r="G23">
            <v>583.04999999999995</v>
          </cell>
        </row>
        <row r="24">
          <cell r="F24">
            <v>160</v>
          </cell>
          <cell r="G24">
            <v>2132.96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93.8</v>
          </cell>
        </row>
        <row r="29">
          <cell r="F29">
            <v>140</v>
          </cell>
          <cell r="G29">
            <v>66.87</v>
          </cell>
        </row>
        <row r="30">
          <cell r="F30">
            <v>120</v>
          </cell>
          <cell r="G30">
            <v>2781.45</v>
          </cell>
        </row>
        <row r="31">
          <cell r="F31">
            <v>180</v>
          </cell>
          <cell r="G31">
            <v>62.31</v>
          </cell>
        </row>
        <row r="32">
          <cell r="F32">
            <v>150</v>
          </cell>
          <cell r="G32">
            <v>569.27</v>
          </cell>
        </row>
        <row r="33">
          <cell r="F33">
            <v>160</v>
          </cell>
          <cell r="G33">
            <v>751.88800000000003</v>
          </cell>
        </row>
        <row r="34">
          <cell r="F34">
            <v>140</v>
          </cell>
          <cell r="G34">
            <v>5934.4740000000002</v>
          </cell>
        </row>
        <row r="35">
          <cell r="F35">
            <v>110</v>
          </cell>
          <cell r="G35">
            <v>13493.666999999999</v>
          </cell>
        </row>
        <row r="36">
          <cell r="F36">
            <v>470</v>
          </cell>
          <cell r="G36">
            <v>187.8</v>
          </cell>
        </row>
        <row r="37">
          <cell r="F37">
            <v>350</v>
          </cell>
          <cell r="G37">
            <v>1355.1289999999999</v>
          </cell>
        </row>
        <row r="40">
          <cell r="F40">
            <v>260</v>
          </cell>
          <cell r="G40">
            <v>1977.0509999999999</v>
          </cell>
        </row>
        <row r="41">
          <cell r="F41">
            <v>220</v>
          </cell>
          <cell r="G41">
            <v>11582.841</v>
          </cell>
        </row>
        <row r="42">
          <cell r="F42">
            <v>150</v>
          </cell>
          <cell r="G42">
            <v>1480.739</v>
          </cell>
        </row>
        <row r="43">
          <cell r="F43">
            <v>270</v>
          </cell>
          <cell r="G43">
            <v>877.298</v>
          </cell>
        </row>
      </sheetData>
      <sheetData sheetId="22"/>
      <sheetData sheetId="23">
        <row r="24">
          <cell r="H24">
            <v>862049</v>
          </cell>
          <cell r="I24">
            <v>1064698.8329379999</v>
          </cell>
          <cell r="J24">
            <v>23851</v>
          </cell>
          <cell r="K24">
            <v>25044</v>
          </cell>
        </row>
        <row r="25">
          <cell r="H25">
            <v>306776</v>
          </cell>
          <cell r="I25">
            <v>728174.41347936634</v>
          </cell>
          <cell r="J25">
            <v>9878</v>
          </cell>
          <cell r="K25">
            <v>8883</v>
          </cell>
        </row>
        <row r="26">
          <cell r="H26">
            <v>225598</v>
          </cell>
          <cell r="I26">
            <v>274805.0267064959</v>
          </cell>
          <cell r="J26">
            <v>3815</v>
          </cell>
          <cell r="K26">
            <v>5928</v>
          </cell>
        </row>
        <row r="27">
          <cell r="H27">
            <v>147118</v>
          </cell>
          <cell r="I27">
            <v>53439.78491263793</v>
          </cell>
          <cell r="J27">
            <v>7196</v>
          </cell>
          <cell r="K27">
            <v>6145</v>
          </cell>
        </row>
        <row r="28">
          <cell r="H28">
            <v>182557</v>
          </cell>
          <cell r="I28">
            <v>8279.6078394996803</v>
          </cell>
          <cell r="J28">
            <v>2962</v>
          </cell>
          <cell r="K28">
            <v>4088</v>
          </cell>
        </row>
      </sheetData>
      <sheetData sheetId="24">
        <row r="11">
          <cell r="F11">
            <v>209.43</v>
          </cell>
          <cell r="G11">
            <v>124</v>
          </cell>
        </row>
        <row r="15">
          <cell r="F15">
            <v>209.43</v>
          </cell>
          <cell r="G15">
            <v>123.98</v>
          </cell>
          <cell r="H15">
            <v>692.2</v>
          </cell>
        </row>
        <row r="17">
          <cell r="F17">
            <v>209.43</v>
          </cell>
          <cell r="G17">
            <v>87</v>
          </cell>
        </row>
        <row r="20">
          <cell r="F20">
            <v>209.43</v>
          </cell>
          <cell r="J20">
            <v>175.07</v>
          </cell>
          <cell r="K20">
            <v>4.75</v>
          </cell>
        </row>
        <row r="21">
          <cell r="F21">
            <v>209.43</v>
          </cell>
          <cell r="G21">
            <v>87</v>
          </cell>
          <cell r="H21">
            <v>79.569999999999993</v>
          </cell>
        </row>
        <row r="26">
          <cell r="F26">
            <v>209.43</v>
          </cell>
          <cell r="G26">
            <v>70.989999999999995</v>
          </cell>
          <cell r="H26">
            <v>43.94</v>
          </cell>
        </row>
        <row r="27">
          <cell r="F27">
            <v>209.43</v>
          </cell>
          <cell r="G27">
            <v>86.98</v>
          </cell>
          <cell r="H27">
            <v>277.22000000000003</v>
          </cell>
        </row>
        <row r="32">
          <cell r="F32">
            <v>209.43</v>
          </cell>
          <cell r="G32">
            <v>107.41</v>
          </cell>
          <cell r="H32">
            <v>333.86</v>
          </cell>
        </row>
        <row r="33">
          <cell r="F33">
            <v>209.43</v>
          </cell>
          <cell r="G33">
            <v>105.83</v>
          </cell>
          <cell r="H33">
            <v>5.0599999999999996</v>
          </cell>
        </row>
        <row r="49">
          <cell r="F49">
            <v>209.43</v>
          </cell>
          <cell r="G49">
            <v>124</v>
          </cell>
        </row>
        <row r="53">
          <cell r="F53">
            <v>209.43</v>
          </cell>
          <cell r="G53">
            <v>123.98</v>
          </cell>
          <cell r="H53">
            <v>353.19</v>
          </cell>
        </row>
        <row r="55">
          <cell r="F55">
            <v>209.43</v>
          </cell>
          <cell r="G55">
            <v>87</v>
          </cell>
        </row>
        <row r="58">
          <cell r="F58">
            <v>209.43</v>
          </cell>
          <cell r="G58">
            <v>87</v>
          </cell>
          <cell r="H58">
            <v>23.82</v>
          </cell>
        </row>
        <row r="64">
          <cell r="F64">
            <v>209.43</v>
          </cell>
          <cell r="J64">
            <v>175.07</v>
          </cell>
          <cell r="K64">
            <v>14.9</v>
          </cell>
        </row>
        <row r="65">
          <cell r="F65">
            <v>209.43</v>
          </cell>
          <cell r="G65">
            <v>86.98</v>
          </cell>
          <cell r="H65">
            <v>1.97</v>
          </cell>
        </row>
        <row r="70">
          <cell r="F70">
            <v>209.43</v>
          </cell>
          <cell r="G70">
            <v>107.41</v>
          </cell>
          <cell r="H70">
            <v>23.7</v>
          </cell>
        </row>
        <row r="71">
          <cell r="F71">
            <v>209.43</v>
          </cell>
          <cell r="G71">
            <v>105.83</v>
          </cell>
          <cell r="H71">
            <v>19.149999999999999</v>
          </cell>
        </row>
        <row r="89">
          <cell r="F89">
            <v>290.68119999999999</v>
          </cell>
          <cell r="G89">
            <v>148.79999999999998</v>
          </cell>
        </row>
        <row r="93">
          <cell r="F93">
            <v>290.68119999999999</v>
          </cell>
          <cell r="G93">
            <v>148.77600000000001</v>
          </cell>
          <cell r="H93">
            <v>708.12059999999997</v>
          </cell>
        </row>
        <row r="94">
          <cell r="H94">
            <v>0</v>
          </cell>
        </row>
        <row r="95">
          <cell r="F95">
            <v>290.68119999999999</v>
          </cell>
          <cell r="G95">
            <v>104.39999999999999</v>
          </cell>
        </row>
        <row r="98">
          <cell r="F98">
            <v>290.68119999999999</v>
          </cell>
          <cell r="J98">
            <v>201.33049999999997</v>
          </cell>
          <cell r="K98">
            <v>4.8592499999999994</v>
          </cell>
        </row>
        <row r="99">
          <cell r="F99">
            <v>290.68119999999999</v>
          </cell>
          <cell r="G99">
            <v>104.39999999999999</v>
          </cell>
          <cell r="H99">
            <v>81.400109999999984</v>
          </cell>
        </row>
        <row r="104">
          <cell r="F104">
            <v>290.68119999999999</v>
          </cell>
          <cell r="G104">
            <v>85.187999999999988</v>
          </cell>
          <cell r="H104">
            <v>44.950619999999994</v>
          </cell>
        </row>
        <row r="105">
          <cell r="F105">
            <v>290.68119999999999</v>
          </cell>
          <cell r="G105">
            <v>104.376</v>
          </cell>
          <cell r="H105">
            <v>283.59606000000002</v>
          </cell>
        </row>
        <row r="110">
          <cell r="F110">
            <v>290.68119999999999</v>
          </cell>
          <cell r="G110">
            <v>128.892</v>
          </cell>
          <cell r="H110">
            <v>341.53877999999997</v>
          </cell>
        </row>
        <row r="111">
          <cell r="F111">
            <v>290.68119999999999</v>
          </cell>
          <cell r="G111">
            <v>126.996</v>
          </cell>
          <cell r="H111">
            <v>5.1763799999999991</v>
          </cell>
        </row>
        <row r="127">
          <cell r="G127">
            <v>148.79999999999998</v>
          </cell>
        </row>
        <row r="128">
          <cell r="H128">
            <v>0</v>
          </cell>
        </row>
        <row r="131">
          <cell r="F131">
            <v>290.68119999999999</v>
          </cell>
          <cell r="G131">
            <v>149.976</v>
          </cell>
          <cell r="H131">
            <v>361.31336999999996</v>
          </cell>
        </row>
        <row r="133">
          <cell r="F133">
            <v>290.68119999999999</v>
          </cell>
          <cell r="G133">
            <v>104.39999999999999</v>
          </cell>
        </row>
        <row r="137">
          <cell r="F137">
            <v>290.68119999999999</v>
          </cell>
          <cell r="G137">
            <v>104.39999999999999</v>
          </cell>
          <cell r="H137">
            <v>24.37</v>
          </cell>
        </row>
        <row r="142">
          <cell r="F142">
            <v>290.68119999999999</v>
          </cell>
          <cell r="J142">
            <v>201.33049999999997</v>
          </cell>
          <cell r="K142">
            <v>15.242699999999999</v>
          </cell>
        </row>
        <row r="143">
          <cell r="F143">
            <v>290.68119999999999</v>
          </cell>
          <cell r="G143">
            <v>104.376</v>
          </cell>
          <cell r="H143">
            <v>2.0153099999999999</v>
          </cell>
        </row>
        <row r="148">
          <cell r="F148">
            <v>290.68119999999999</v>
          </cell>
          <cell r="G148">
            <v>128.892</v>
          </cell>
          <cell r="H148">
            <v>24.245099999999997</v>
          </cell>
        </row>
        <row r="149">
          <cell r="F149">
            <v>290.68119999999999</v>
          </cell>
          <cell r="G149">
            <v>126.996</v>
          </cell>
          <cell r="H149">
            <v>19.590449999999997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8">
          <cell r="D8">
            <v>12</v>
          </cell>
          <cell r="E8">
            <v>12</v>
          </cell>
          <cell r="F8">
            <v>12</v>
          </cell>
          <cell r="G8">
            <v>12</v>
          </cell>
          <cell r="H8">
            <v>12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15</v>
          </cell>
          <cell r="E9">
            <v>22.071000000000002</v>
          </cell>
          <cell r="F9">
            <v>20</v>
          </cell>
          <cell r="G9">
            <v>20</v>
          </cell>
          <cell r="H9">
            <v>22</v>
          </cell>
          <cell r="I9">
            <v>110.00000000000001</v>
          </cell>
          <cell r="J9">
            <v>110.00000000000001</v>
          </cell>
          <cell r="K9">
            <v>146.66666666666666</v>
          </cell>
          <cell r="L9">
            <v>99.678310905713374</v>
          </cell>
        </row>
        <row r="10">
          <cell r="D10">
            <v>12.5</v>
          </cell>
          <cell r="E10">
            <v>19.213000000000001</v>
          </cell>
          <cell r="F10">
            <v>17.399999999999999</v>
          </cell>
          <cell r="G10">
            <v>17.399999999999999</v>
          </cell>
          <cell r="H10">
            <v>19</v>
          </cell>
          <cell r="I10">
            <v>109.19540229885058</v>
          </cell>
          <cell r="J10">
            <v>109.19540229885058</v>
          </cell>
          <cell r="K10">
            <v>152</v>
          </cell>
          <cell r="L10">
            <v>98.891375631083108</v>
          </cell>
        </row>
        <row r="11">
          <cell r="D11">
            <v>12.5</v>
          </cell>
          <cell r="E11">
            <v>19.213000000000001</v>
          </cell>
          <cell r="F11">
            <v>17.399999999999999</v>
          </cell>
          <cell r="G11">
            <v>17.399999999999999</v>
          </cell>
          <cell r="H11">
            <v>19</v>
          </cell>
          <cell r="I11">
            <v>109.19540229885058</v>
          </cell>
          <cell r="J11">
            <v>109.19540229885058</v>
          </cell>
          <cell r="K11">
            <v>152</v>
          </cell>
          <cell r="L11">
            <v>98.891375631083108</v>
          </cell>
        </row>
        <row r="12">
          <cell r="D12">
            <v>58</v>
          </cell>
          <cell r="E12">
            <v>74.123999999999995</v>
          </cell>
          <cell r="F12">
            <v>66</v>
          </cell>
          <cell r="G12">
            <v>66</v>
          </cell>
          <cell r="H12">
            <v>66</v>
          </cell>
          <cell r="I12">
            <v>100</v>
          </cell>
          <cell r="J12">
            <v>100</v>
          </cell>
          <cell r="K12">
            <v>113.79310344827587</v>
          </cell>
          <cell r="L12">
            <v>89.039987048729159</v>
          </cell>
        </row>
        <row r="13">
          <cell r="D13">
            <v>58</v>
          </cell>
          <cell r="E13">
            <v>74.123999999999995</v>
          </cell>
          <cell r="F13">
            <v>66</v>
          </cell>
          <cell r="G13">
            <v>66</v>
          </cell>
          <cell r="H13">
            <v>66</v>
          </cell>
          <cell r="I13">
            <v>100</v>
          </cell>
          <cell r="J13">
            <v>100</v>
          </cell>
          <cell r="K13">
            <v>113.79310344827587</v>
          </cell>
          <cell r="L13">
            <v>89.039987048729159</v>
          </cell>
        </row>
        <row r="14">
          <cell r="D14">
            <v>204964.96448569786</v>
          </cell>
          <cell r="E14">
            <v>253712.47397434438</v>
          </cell>
          <cell r="F14">
            <v>269908.77194194251</v>
          </cell>
          <cell r="G14">
            <v>269907.90963617229</v>
          </cell>
          <cell r="H14">
            <v>306824.34490955074</v>
          </cell>
          <cell r="I14">
            <v>113.67705565921689</v>
          </cell>
          <cell r="J14">
            <v>113.67741883635077</v>
          </cell>
          <cell r="K14">
            <v>149.69599593737419</v>
          </cell>
          <cell r="L14">
            <v>120.93388239971878</v>
          </cell>
        </row>
        <row r="15">
          <cell r="D15">
            <v>10371.888585015773</v>
          </cell>
          <cell r="E15">
            <v>13696.813215561589</v>
          </cell>
          <cell r="F15">
            <v>14241.001760420848</v>
          </cell>
          <cell r="G15">
            <v>14241.001760420848</v>
          </cell>
          <cell r="H15">
            <v>16129.473217311584</v>
          </cell>
          <cell r="I15">
            <v>113.26080488339838</v>
          </cell>
          <cell r="J15">
            <v>113.26080488339838</v>
          </cell>
          <cell r="K15">
            <v>155.51143926298795</v>
          </cell>
          <cell r="L15">
            <v>117.76077371768592</v>
          </cell>
        </row>
        <row r="16">
          <cell r="D16">
            <v>2829.2466740468199</v>
          </cell>
          <cell r="E16">
            <v>4446.2990731642603</v>
          </cell>
          <cell r="F16">
            <v>4673.9537137153493</v>
          </cell>
          <cell r="G16">
            <v>4673.9537137153493</v>
          </cell>
          <cell r="H16">
            <v>5582.9720641661524</v>
          </cell>
          <cell r="I16">
            <v>119.44859547460558</v>
          </cell>
          <cell r="J16">
            <v>119.44859547460558</v>
          </cell>
          <cell r="K16">
            <v>197.33069284413207</v>
          </cell>
          <cell r="L16">
            <v>125.56447446062069</v>
          </cell>
        </row>
        <row r="17">
          <cell r="D17">
            <v>7542.6419109689532</v>
          </cell>
          <cell r="E17">
            <v>9250.5141423973291</v>
          </cell>
          <cell r="F17">
            <v>9567.0480467054986</v>
          </cell>
          <cell r="G17">
            <v>9567.0480467054986</v>
          </cell>
          <cell r="H17">
            <v>10546.501153145433</v>
          </cell>
          <cell r="I17">
            <v>110.23777764738223</v>
          </cell>
          <cell r="J17">
            <v>110.23777764738223</v>
          </cell>
          <cell r="K17">
            <v>139.82502785672605</v>
          </cell>
          <cell r="L17">
            <v>114.00989167519116</v>
          </cell>
        </row>
        <row r="18">
          <cell r="D18">
            <v>27156</v>
          </cell>
          <cell r="E18">
            <v>26588</v>
          </cell>
          <cell r="F18">
            <v>28613</v>
          </cell>
          <cell r="G18">
            <v>28613</v>
          </cell>
          <cell r="H18">
            <v>28878</v>
          </cell>
          <cell r="I18">
            <v>100.92615244818788</v>
          </cell>
          <cell r="J18">
            <v>100.92615244818788</v>
          </cell>
          <cell r="K18">
            <v>106.34114007954042</v>
          </cell>
          <cell r="L18">
            <v>108.61290807883255</v>
          </cell>
        </row>
        <row r="19">
          <cell r="D19">
            <v>28618.126126495205</v>
          </cell>
          <cell r="E19">
            <v>35179.743198562559</v>
          </cell>
          <cell r="F19">
            <v>42252.982738545594</v>
          </cell>
          <cell r="G19">
            <v>42252.300534613489</v>
          </cell>
          <cell r="H19">
            <v>48493.921198325654</v>
          </cell>
          <cell r="I19">
            <v>114.77040922388355</v>
          </cell>
          <cell r="J19">
            <v>114.77226230225965</v>
          </cell>
          <cell r="K19">
            <v>169.45176977687947</v>
          </cell>
          <cell r="L19">
            <v>137.84614891761663</v>
          </cell>
        </row>
        <row r="20">
          <cell r="D20">
            <v>10299.949774186889</v>
          </cell>
          <cell r="E20">
            <v>11251.917560220239</v>
          </cell>
          <cell r="F20">
            <v>11154.787442976036</v>
          </cell>
          <cell r="G20">
            <v>11154.607341137962</v>
          </cell>
          <cell r="H20">
            <v>12802.395196357973</v>
          </cell>
          <cell r="I20">
            <v>114.77040922388355</v>
          </cell>
          <cell r="J20">
            <v>114.77226230225965</v>
          </cell>
          <cell r="K20">
            <v>124.29570509598562</v>
          </cell>
          <cell r="L20">
            <v>113.77967468957695</v>
          </cell>
        </row>
        <row r="21">
          <cell r="D21">
            <v>9658</v>
          </cell>
          <cell r="E21">
            <v>10230</v>
          </cell>
          <cell r="F21">
            <v>12457</v>
          </cell>
          <cell r="G21">
            <v>12457</v>
          </cell>
          <cell r="H21">
            <v>13519</v>
          </cell>
          <cell r="I21">
            <v>108.52532712531107</v>
          </cell>
          <cell r="J21">
            <v>108.52532712531107</v>
          </cell>
          <cell r="K21">
            <v>139.97722095671983</v>
          </cell>
          <cell r="L21">
            <v>132.15053763440861</v>
          </cell>
        </row>
        <row r="22">
          <cell r="D22">
            <v>77505</v>
          </cell>
          <cell r="E22">
            <v>118077</v>
          </cell>
          <cell r="F22">
            <v>107921</v>
          </cell>
          <cell r="G22">
            <v>107921</v>
          </cell>
          <cell r="H22">
            <v>138286</v>
          </cell>
          <cell r="I22">
            <v>128.13632193919625</v>
          </cell>
          <cell r="J22">
            <v>128.13632193919625</v>
          </cell>
          <cell r="K22">
            <v>178.42203728791691</v>
          </cell>
          <cell r="L22">
            <v>117.11510285661051</v>
          </cell>
        </row>
        <row r="23">
          <cell r="D23">
            <v>41356</v>
          </cell>
          <cell r="E23">
            <v>38689</v>
          </cell>
          <cell r="F23">
            <v>53269</v>
          </cell>
          <cell r="G23">
            <v>53269</v>
          </cell>
          <cell r="H23">
            <v>48715.555297555526</v>
          </cell>
          <cell r="I23">
            <v>91.451980133953185</v>
          </cell>
          <cell r="J23">
            <v>91.451980133953185</v>
          </cell>
          <cell r="K23">
            <v>117.79561683324191</v>
          </cell>
          <cell r="L23">
            <v>125.91577786336046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97.755297555522091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20408</v>
          </cell>
          <cell r="E25">
            <v>22271</v>
          </cell>
          <cell r="F25">
            <v>26185</v>
          </cell>
          <cell r="G25">
            <v>26185</v>
          </cell>
          <cell r="H25">
            <v>30414</v>
          </cell>
          <cell r="I25">
            <v>116.15046782509071</v>
          </cell>
          <cell r="J25">
            <v>116.15046782509071</v>
          </cell>
          <cell r="K25">
            <v>149.0297922383379</v>
          </cell>
          <cell r="L25">
            <v>136.56324368012213</v>
          </cell>
        </row>
        <row r="26">
          <cell r="D26">
            <v>2494</v>
          </cell>
          <cell r="E26">
            <v>3457</v>
          </cell>
          <cell r="F26">
            <v>6302</v>
          </cell>
          <cell r="G26">
            <v>6302</v>
          </cell>
          <cell r="H26">
            <v>7165</v>
          </cell>
          <cell r="I26">
            <v>113.69406537607109</v>
          </cell>
          <cell r="J26">
            <v>113.69406537607109</v>
          </cell>
          <cell r="K26">
            <v>287.28949478749001</v>
          </cell>
          <cell r="L26">
            <v>207.26063060457042</v>
          </cell>
        </row>
        <row r="27">
          <cell r="D27">
            <v>10424</v>
          </cell>
          <cell r="E27">
            <v>4512</v>
          </cell>
          <cell r="F27">
            <v>11072</v>
          </cell>
          <cell r="G27">
            <v>11072</v>
          </cell>
          <cell r="H27">
            <v>6949.8</v>
          </cell>
          <cell r="I27">
            <v>62.769147398843927</v>
          </cell>
          <cell r="J27">
            <v>62.769147398843927</v>
          </cell>
          <cell r="K27">
            <v>66.671143514965465</v>
          </cell>
          <cell r="L27">
            <v>154.02925531914894</v>
          </cell>
        </row>
        <row r="28">
          <cell r="D28">
            <v>10424</v>
          </cell>
          <cell r="E28">
            <v>4512</v>
          </cell>
          <cell r="F28">
            <v>11072</v>
          </cell>
          <cell r="G28">
            <v>11072</v>
          </cell>
          <cell r="H28">
            <v>6949.8</v>
          </cell>
          <cell r="I28">
            <v>62.769147398843927</v>
          </cell>
          <cell r="J28">
            <v>62.769147398843927</v>
          </cell>
          <cell r="K28">
            <v>66.671143514965465</v>
          </cell>
          <cell r="L28">
            <v>154.02925531914894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230</v>
          </cell>
          <cell r="E32">
            <v>393</v>
          </cell>
          <cell r="F32">
            <v>241</v>
          </cell>
          <cell r="G32">
            <v>241</v>
          </cell>
          <cell r="H32">
            <v>323</v>
          </cell>
          <cell r="I32">
            <v>134.02489626556016</v>
          </cell>
          <cell r="J32">
            <v>134.02489626556016</v>
          </cell>
          <cell r="K32">
            <v>140.43478260869566</v>
          </cell>
          <cell r="L32">
            <v>82.188295165394393</v>
          </cell>
        </row>
        <row r="33">
          <cell r="D33">
            <v>328</v>
          </cell>
          <cell r="E33">
            <v>394</v>
          </cell>
          <cell r="F33">
            <v>444</v>
          </cell>
          <cell r="G33">
            <v>444</v>
          </cell>
          <cell r="H33">
            <v>482</v>
          </cell>
          <cell r="I33">
            <v>108.55855855855856</v>
          </cell>
          <cell r="J33">
            <v>108.55855855855856</v>
          </cell>
          <cell r="K33">
            <v>146.95121951219511</v>
          </cell>
          <cell r="L33">
            <v>122.33502538071066</v>
          </cell>
        </row>
        <row r="34">
          <cell r="D34">
            <v>118</v>
          </cell>
          <cell r="E34">
            <v>125</v>
          </cell>
          <cell r="F34">
            <v>108</v>
          </cell>
          <cell r="G34">
            <v>108</v>
          </cell>
          <cell r="H34">
            <v>182</v>
          </cell>
          <cell r="I34">
            <v>168.5185185185185</v>
          </cell>
          <cell r="J34">
            <v>168.5185185185185</v>
          </cell>
          <cell r="K34">
            <v>154.23728813559322</v>
          </cell>
          <cell r="L34">
            <v>145.6</v>
          </cell>
        </row>
        <row r="35">
          <cell r="D35">
            <v>224</v>
          </cell>
          <cell r="E35">
            <v>117</v>
          </cell>
          <cell r="F35">
            <v>637</v>
          </cell>
          <cell r="G35">
            <v>637</v>
          </cell>
          <cell r="H35">
            <v>690</v>
          </cell>
          <cell r="I35">
            <v>108.32025117739403</v>
          </cell>
          <cell r="J35">
            <v>108.32025117739403</v>
          </cell>
          <cell r="K35">
            <v>308.03571428571428</v>
          </cell>
          <cell r="L35">
            <v>589.74358974358984</v>
          </cell>
        </row>
        <row r="36">
          <cell r="D36">
            <v>168</v>
          </cell>
          <cell r="E36">
            <v>346</v>
          </cell>
          <cell r="F36">
            <v>734</v>
          </cell>
          <cell r="G36">
            <v>734</v>
          </cell>
          <cell r="H36">
            <v>797</v>
          </cell>
          <cell r="I36">
            <v>108.58310626702999</v>
          </cell>
          <cell r="J36">
            <v>108.58310626702999</v>
          </cell>
          <cell r="K36">
            <v>474.40476190476187</v>
          </cell>
          <cell r="L36">
            <v>230.34682080924856</v>
          </cell>
        </row>
        <row r="37">
          <cell r="D37">
            <v>630</v>
          </cell>
          <cell r="E37">
            <v>702</v>
          </cell>
          <cell r="F37">
            <v>683</v>
          </cell>
          <cell r="G37">
            <v>683</v>
          </cell>
          <cell r="H37">
            <v>1449</v>
          </cell>
          <cell r="I37">
            <v>212.15226939970719</v>
          </cell>
          <cell r="J37">
            <v>212.15226939970719</v>
          </cell>
          <cell r="K37">
            <v>229.99999999999997</v>
          </cell>
          <cell r="L37">
            <v>206.41025641025644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6332</v>
          </cell>
          <cell r="E39">
            <v>6372</v>
          </cell>
          <cell r="F39">
            <v>6863</v>
          </cell>
          <cell r="G39">
            <v>6863</v>
          </cell>
          <cell r="H39">
            <v>166</v>
          </cell>
          <cell r="I39">
            <v>2.4187673029287482</v>
          </cell>
          <cell r="J39">
            <v>2.4187673029287482</v>
          </cell>
          <cell r="K39">
            <v>2.6216045483259633</v>
          </cell>
          <cell r="L39">
            <v>2.6051475204017578</v>
          </cell>
        </row>
        <row r="40">
          <cell r="D40">
            <v>3357.442</v>
          </cell>
          <cell r="E40">
            <v>2477.4640000000004</v>
          </cell>
          <cell r="F40">
            <v>5393.2640000000001</v>
          </cell>
          <cell r="G40">
            <v>5393.2640000000001</v>
          </cell>
          <cell r="H40">
            <v>4592.2</v>
          </cell>
          <cell r="I40">
            <v>85.146953681481179</v>
          </cell>
          <cell r="J40">
            <v>85.146953681481179</v>
          </cell>
          <cell r="K40">
            <v>136.77674848887932</v>
          </cell>
          <cell r="L40">
            <v>185.35889926150287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139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2159</v>
          </cell>
          <cell r="G42">
            <v>2159</v>
          </cell>
          <cell r="H42">
            <v>1603.2</v>
          </cell>
          <cell r="I42">
            <v>74.256600277906443</v>
          </cell>
          <cell r="J42">
            <v>74.256600277906443</v>
          </cell>
          <cell r="K42">
            <v>0</v>
          </cell>
          <cell r="L42">
            <v>0</v>
          </cell>
        </row>
        <row r="43">
          <cell r="D43">
            <v>3357.442</v>
          </cell>
          <cell r="E43">
            <v>2477.4640000000004</v>
          </cell>
          <cell r="F43">
            <v>3234.2640000000001</v>
          </cell>
          <cell r="G43">
            <v>3234.2640000000001</v>
          </cell>
          <cell r="H43">
            <v>2850</v>
          </cell>
          <cell r="I43">
            <v>88.118966169737533</v>
          </cell>
          <cell r="J43">
            <v>88.118966169737533</v>
          </cell>
          <cell r="K43">
            <v>84.886053132116658</v>
          </cell>
          <cell r="L43">
            <v>115.03698943758616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78785.406485697866</v>
          </cell>
          <cell r="E47">
            <v>86594.937974344386</v>
          </cell>
          <cell r="F47">
            <v>93305.035941942537</v>
          </cell>
          <cell r="G47">
            <v>93304.173636172316</v>
          </cell>
          <cell r="H47">
            <v>85062.170538504084</v>
          </cell>
          <cell r="I47">
            <v>91.165680051216697</v>
          </cell>
          <cell r="J47">
            <v>91.166522593290551</v>
          </cell>
          <cell r="K47">
            <v>107.96691206250952</v>
          </cell>
          <cell r="L47">
            <v>98.229957233418858</v>
          </cell>
        </row>
        <row r="48">
          <cell r="D48">
            <v>21491.105253976119</v>
          </cell>
          <cell r="E48">
            <v>28110.698919263712</v>
          </cell>
          <cell r="F48">
            <v>30623.085832432251</v>
          </cell>
          <cell r="G48">
            <v>30622.80282023094</v>
          </cell>
          <cell r="H48">
            <v>29442.977798190019</v>
          </cell>
          <cell r="I48">
            <v>96.146345143988057</v>
          </cell>
          <cell r="J48">
            <v>96.147233716760013</v>
          </cell>
          <cell r="K48">
            <v>137.00076124629609</v>
          </cell>
          <cell r="L48">
            <v>104.73940147398228</v>
          </cell>
        </row>
        <row r="49">
          <cell r="D49">
            <v>57294.301231721751</v>
          </cell>
          <cell r="E49">
            <v>58484.239055080674</v>
          </cell>
          <cell r="F49">
            <v>62681.95010951029</v>
          </cell>
          <cell r="G49">
            <v>62681.37081594138</v>
          </cell>
          <cell r="H49">
            <v>55619.192740314065</v>
          </cell>
          <cell r="I49">
            <v>88.732390493823132</v>
          </cell>
          <cell r="J49">
            <v>88.733210547732256</v>
          </cell>
          <cell r="K49">
            <v>97.076308715882831</v>
          </cell>
          <cell r="L49">
            <v>95.101165098398056</v>
          </cell>
        </row>
        <row r="50">
          <cell r="D50">
            <v>68413.517900682098</v>
          </cell>
          <cell r="E50">
            <v>72898.124758782797</v>
          </cell>
          <cell r="F50">
            <v>79064.034181521682</v>
          </cell>
          <cell r="G50">
            <v>79063.171875751461</v>
          </cell>
          <cell r="H50">
            <v>68932.697321192507</v>
          </cell>
          <cell r="I50">
            <v>87.185909541285454</v>
          </cell>
          <cell r="J50">
            <v>87.18686043803163</v>
          </cell>
          <cell r="K50">
            <v>100.75888426211925</v>
          </cell>
          <cell r="L50">
            <v>94.560316262302024</v>
          </cell>
        </row>
        <row r="51">
          <cell r="D51">
            <v>18661.8585799293</v>
          </cell>
          <cell r="E51">
            <v>23664.399846099448</v>
          </cell>
          <cell r="F51">
            <v>25949.132118716901</v>
          </cell>
          <cell r="G51">
            <v>25948.84910651559</v>
          </cell>
          <cell r="H51">
            <v>23860.005734023867</v>
          </cell>
          <cell r="I51">
            <v>91.949147373656615</v>
          </cell>
          <cell r="J51">
            <v>91.950150220854198</v>
          </cell>
          <cell r="K51">
            <v>127.85439152178088</v>
          </cell>
          <cell r="L51">
            <v>100.82658292285684</v>
          </cell>
        </row>
        <row r="52">
          <cell r="D52">
            <v>49751.659320752799</v>
          </cell>
          <cell r="E52">
            <v>49233.724912683349</v>
          </cell>
          <cell r="F52">
            <v>53114.90206280478</v>
          </cell>
          <cell r="G52">
            <v>53114.322769235871</v>
          </cell>
          <cell r="H52">
            <v>45072.691587168636</v>
          </cell>
          <cell r="I52">
            <v>84.858843444488002</v>
          </cell>
          <cell r="J52">
            <v>84.859768960991076</v>
          </cell>
          <cell r="K52">
            <v>90.595353406368829</v>
          </cell>
          <cell r="L52">
            <v>91.54840846819053</v>
          </cell>
        </row>
        <row r="53">
          <cell r="D53">
            <v>129537</v>
          </cell>
          <cell r="E53">
            <v>169595</v>
          </cell>
          <cell r="F53">
            <v>181997</v>
          </cell>
          <cell r="G53">
            <v>181997</v>
          </cell>
        </row>
        <row r="54">
          <cell r="D54">
            <v>2358</v>
          </cell>
          <cell r="E54">
            <v>3373</v>
          </cell>
          <cell r="F54">
            <v>7012</v>
          </cell>
          <cell r="G54">
            <v>7012</v>
          </cell>
          <cell r="H54">
            <v>7662</v>
          </cell>
          <cell r="I54">
            <v>109.26982316029662</v>
          </cell>
          <cell r="J54">
            <v>109.26982316029662</v>
          </cell>
          <cell r="K54">
            <v>324.93638676844785</v>
          </cell>
          <cell r="L54">
            <v>227.1568336792173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3334</v>
          </cell>
          <cell r="G56">
            <v>3334</v>
          </cell>
          <cell r="H56">
            <v>3621</v>
          </cell>
          <cell r="I56">
            <v>108.60827834433113</v>
          </cell>
          <cell r="J56">
            <v>108.60827834433113</v>
          </cell>
          <cell r="K56">
            <v>0</v>
          </cell>
          <cell r="L56">
            <v>0</v>
          </cell>
        </row>
        <row r="57">
          <cell r="D57">
            <v>1659</v>
          </cell>
          <cell r="E57">
            <v>1479</v>
          </cell>
          <cell r="F57">
            <v>1842</v>
          </cell>
          <cell r="G57">
            <v>1842</v>
          </cell>
          <cell r="H57">
            <v>2029</v>
          </cell>
          <cell r="I57">
            <v>110.15200868621065</v>
          </cell>
          <cell r="J57">
            <v>110.15200868621065</v>
          </cell>
          <cell r="K57">
            <v>122.3025919228451</v>
          </cell>
          <cell r="L57">
            <v>137.18728870858686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191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699</v>
          </cell>
          <cell r="E59">
            <v>1894</v>
          </cell>
          <cell r="F59">
            <v>1836</v>
          </cell>
          <cell r="G59">
            <v>1836</v>
          </cell>
          <cell r="H59">
            <v>1821</v>
          </cell>
          <cell r="I59">
            <v>99.183006535947712</v>
          </cell>
          <cell r="J59">
            <v>99.183006535947712</v>
          </cell>
          <cell r="K59">
            <v>260.51502145922746</v>
          </cell>
          <cell r="L59">
            <v>96.145723336853223</v>
          </cell>
        </row>
        <row r="61">
          <cell r="D61">
            <v>7034</v>
          </cell>
          <cell r="E61">
            <v>7351</v>
          </cell>
          <cell r="F61">
            <v>4700</v>
          </cell>
          <cell r="G61">
            <v>4700</v>
          </cell>
          <cell r="I61">
            <v>92.297872340425542</v>
          </cell>
          <cell r="J61">
            <v>92.297872340425542</v>
          </cell>
          <cell r="K61">
            <v>61.671879442706853</v>
          </cell>
          <cell r="L61">
            <v>59.012379268126779</v>
          </cell>
        </row>
        <row r="63">
          <cell r="D63">
            <v>29578.947368421053</v>
          </cell>
          <cell r="E63">
            <v>29750</v>
          </cell>
          <cell r="F63">
            <v>40690.789473684214</v>
          </cell>
          <cell r="G63">
            <v>40690.789473684214</v>
          </cell>
          <cell r="H63">
            <v>42371.052631578947</v>
          </cell>
          <cell r="I63">
            <v>104.12934518997574</v>
          </cell>
          <cell r="J63">
            <v>104.12934518997574</v>
          </cell>
          <cell r="K63">
            <v>143.2473309608541</v>
          </cell>
          <cell r="L63">
            <v>142.42370632463513</v>
          </cell>
        </row>
        <row r="64">
          <cell r="D64">
            <v>7098.9473684210525</v>
          </cell>
          <cell r="E64">
            <v>7140</v>
          </cell>
          <cell r="F64">
            <v>9765.7894736842118</v>
          </cell>
          <cell r="G64">
            <v>9765.7894736842118</v>
          </cell>
          <cell r="H64">
            <v>10169.052631578947</v>
          </cell>
          <cell r="I64">
            <v>104.12934518997572</v>
          </cell>
          <cell r="J64">
            <v>104.12934518997572</v>
          </cell>
          <cell r="K64">
            <v>143.2473309608541</v>
          </cell>
          <cell r="L64">
            <v>142.42370632463511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9456.9473684210534</v>
          </cell>
          <cell r="E68">
            <v>10513</v>
          </cell>
          <cell r="F68">
            <v>16777.789473684214</v>
          </cell>
          <cell r="G68">
            <v>16777.789473684214</v>
          </cell>
          <cell r="H68">
            <v>17831.052631578947</v>
          </cell>
          <cell r="I68">
            <v>106.27772305491594</v>
          </cell>
          <cell r="J68">
            <v>106.27772305491594</v>
          </cell>
          <cell r="K68">
            <v>188.54977126256384</v>
          </cell>
          <cell r="L68">
            <v>169.60955608845188</v>
          </cell>
        </row>
        <row r="69">
          <cell r="D69">
            <v>2579.6687526508367</v>
          </cell>
          <cell r="E69">
            <v>3412.760429781425</v>
          </cell>
          <cell r="F69">
            <v>5506.5375833605121</v>
          </cell>
          <cell r="G69">
            <v>5506.5375833605121</v>
          </cell>
          <cell r="H69">
            <v>6171.9479226349085</v>
          </cell>
          <cell r="I69">
            <v>112.08400613273055</v>
          </cell>
          <cell r="J69">
            <v>112.08400613273055</v>
          </cell>
          <cell r="K69">
            <v>239.25350556317312</v>
          </cell>
          <cell r="L69">
            <v>180.84914102892947</v>
          </cell>
        </row>
        <row r="70">
          <cell r="D70">
            <v>6877.2786157702167</v>
          </cell>
          <cell r="E70">
            <v>7100.239570218575</v>
          </cell>
          <cell r="F70">
            <v>11271.251890323701</v>
          </cell>
          <cell r="G70">
            <v>11271.251890323701</v>
          </cell>
          <cell r="H70">
            <v>11659.104708944038</v>
          </cell>
          <cell r="I70">
            <v>103.44108021357685</v>
          </cell>
          <cell r="J70">
            <v>103.44108021357685</v>
          </cell>
          <cell r="K70">
            <v>169.53078914395971</v>
          </cell>
          <cell r="L70">
            <v>164.20720165341015</v>
          </cell>
        </row>
        <row r="72">
          <cell r="D72">
            <v>88242.353854118919</v>
          </cell>
          <cell r="E72">
            <v>97107.937974344386</v>
          </cell>
          <cell r="F72">
            <v>110082.82541562675</v>
          </cell>
          <cell r="G72">
            <v>110081.96310985653</v>
          </cell>
          <cell r="H72">
            <v>102893.22317008303</v>
          </cell>
          <cell r="I72">
            <v>93.468915592964848</v>
          </cell>
          <cell r="J72">
            <v>93.469647763640012</v>
          </cell>
          <cell r="K72">
            <v>116.60299014709506</v>
          </cell>
          <cell r="L72">
            <v>105.95758216724475</v>
          </cell>
        </row>
        <row r="73">
          <cell r="D73">
            <v>24070.774006626954</v>
          </cell>
          <cell r="E73">
            <v>31523.459349045137</v>
          </cell>
          <cell r="F73">
            <v>36129.623415792761</v>
          </cell>
          <cell r="G73">
            <v>36129.34040359145</v>
          </cell>
          <cell r="H73">
            <v>35614.925720824926</v>
          </cell>
          <cell r="I73">
            <v>98.575413618225383</v>
          </cell>
          <cell r="J73">
            <v>98.576185789665317</v>
          </cell>
          <cell r="K73">
            <v>147.95920443197937</v>
          </cell>
          <cell r="L73">
            <v>112.97911604965944</v>
          </cell>
        </row>
        <row r="74">
          <cell r="D74">
            <v>64171.579847491965</v>
          </cell>
          <cell r="E74">
            <v>65584.478625299249</v>
          </cell>
          <cell r="F74">
            <v>73953.201999833997</v>
          </cell>
          <cell r="G74">
            <v>73952.622706265087</v>
          </cell>
          <cell r="H74">
            <v>67278.297449258098</v>
          </cell>
          <cell r="I74">
            <v>90.974150719544383</v>
          </cell>
          <cell r="J74">
            <v>90.974863347961346</v>
          </cell>
          <cell r="K74">
            <v>104.8412671297005</v>
          </cell>
          <cell r="L74">
            <v>102.58265196196201</v>
          </cell>
        </row>
        <row r="77">
          <cell r="D77">
            <v>24070.774006626954</v>
          </cell>
          <cell r="E77">
            <v>31523.459349045137</v>
          </cell>
          <cell r="F77">
            <v>36129.623415792761</v>
          </cell>
          <cell r="G77">
            <v>36129.34040359145</v>
          </cell>
          <cell r="H77">
            <v>35614.925720824926</v>
          </cell>
          <cell r="I77">
            <v>98.575413618225383</v>
          </cell>
          <cell r="J77">
            <v>98.576185789665317</v>
          </cell>
          <cell r="K77">
            <v>147.95920443197937</v>
          </cell>
          <cell r="L77">
            <v>112.97911604965944</v>
          </cell>
        </row>
        <row r="78">
          <cell r="D78">
            <v>2829.2466740468199</v>
          </cell>
          <cell r="E78">
            <v>4446.2990731642603</v>
          </cell>
          <cell r="F78">
            <v>4673.9537137153493</v>
          </cell>
          <cell r="G78">
            <v>4673.9537137153493</v>
          </cell>
          <cell r="H78">
            <v>5582.9720641661524</v>
          </cell>
          <cell r="I78">
            <v>119.44859547460558</v>
          </cell>
          <cell r="J78">
            <v>119.44859547460558</v>
          </cell>
          <cell r="K78">
            <v>197.33069284413207</v>
          </cell>
          <cell r="L78">
            <v>125.56447446062069</v>
          </cell>
        </row>
        <row r="79">
          <cell r="D79">
            <v>21241.527332580135</v>
          </cell>
          <cell r="E79">
            <v>27077.160275880873</v>
          </cell>
          <cell r="F79">
            <v>31455.669702077415</v>
          </cell>
          <cell r="G79">
            <v>31455.386689876104</v>
          </cell>
          <cell r="H79">
            <v>30031.953656658778</v>
          </cell>
          <cell r="I79">
            <v>95.473896887578874</v>
          </cell>
          <cell r="J79">
            <v>95.474755890775754</v>
          </cell>
          <cell r="K79">
            <v>141.38321216947492</v>
          </cell>
          <cell r="L79">
            <v>110.91249359486896</v>
          </cell>
        </row>
        <row r="80">
          <cell r="D80">
            <v>291.62091170732162</v>
          </cell>
          <cell r="E80">
            <v>456.93242402152481</v>
          </cell>
          <cell r="F80">
            <v>479.22273942444963</v>
          </cell>
          <cell r="G80">
            <v>479.22277721069952</v>
          </cell>
          <cell r="H80">
            <v>584.66319286844498</v>
          </cell>
          <cell r="I80">
            <v>122.0023894464253</v>
          </cell>
          <cell r="J80">
            <v>122.00237982665556</v>
          </cell>
          <cell r="K80">
            <v>200.48740313082493</v>
          </cell>
          <cell r="L80">
            <v>127.95397352692642</v>
          </cell>
        </row>
        <row r="81">
          <cell r="D81">
            <v>20949.906420872812</v>
          </cell>
          <cell r="E81">
            <v>26620.227851859348</v>
          </cell>
          <cell r="F81">
            <v>30976.446962652964</v>
          </cell>
          <cell r="G81">
            <v>30976.163912665404</v>
          </cell>
          <cell r="H81">
            <v>29447.290463790334</v>
          </cell>
          <cell r="I81">
            <v>95.063486458901266</v>
          </cell>
          <cell r="J81">
            <v>95.064355117742807</v>
          </cell>
          <cell r="K81">
            <v>140.56048686905544</v>
          </cell>
          <cell r="L81">
            <v>110.61997901619584</v>
          </cell>
        </row>
        <row r="82">
          <cell r="D82">
            <v>1925.6619205301563</v>
          </cell>
          <cell r="E82">
            <v>1640.7359261461061</v>
          </cell>
          <cell r="F82">
            <v>2076.4151388386645</v>
          </cell>
          <cell r="G82">
            <v>2076.3988737696236</v>
          </cell>
          <cell r="H82">
            <v>1874.4697747802593</v>
          </cell>
          <cell r="I82">
            <v>90.274326155637979</v>
          </cell>
          <cell r="J82">
            <v>90.275033302114565</v>
          </cell>
          <cell r="K82">
            <v>97.341581863144327</v>
          </cell>
          <cell r="L82">
            <v>114.2456714032688</v>
          </cell>
        </row>
        <row r="83">
          <cell r="D83">
            <v>249.66940686033132</v>
          </cell>
          <cell r="E83">
            <v>255.20384620755661</v>
          </cell>
          <cell r="F83">
            <v>296.15956627240229</v>
          </cell>
          <cell r="G83">
            <v>296.15956844402581</v>
          </cell>
          <cell r="H83">
            <v>324.61238194918928</v>
          </cell>
          <cell r="I83">
            <v>109.60725869331421</v>
          </cell>
          <cell r="J83">
            <v>109.60725788960659</v>
          </cell>
          <cell r="K83">
            <v>130.01688353863162</v>
          </cell>
          <cell r="L83">
            <v>127.19729219330922</v>
          </cell>
        </row>
        <row r="84">
          <cell r="D84">
            <v>226.3397339237456</v>
          </cell>
          <cell r="E84">
            <v>231.42138516443347</v>
          </cell>
          <cell r="F84">
            <v>268.61802952387069</v>
          </cell>
          <cell r="G84">
            <v>268.61802952387069</v>
          </cell>
          <cell r="H84">
            <v>293.84063495611326</v>
          </cell>
          <cell r="I84">
            <v>109.3897663820072</v>
          </cell>
          <cell r="J84">
            <v>109.3897663820072</v>
          </cell>
          <cell r="K84">
            <v>129.82282423956056</v>
          </cell>
          <cell r="L84">
            <v>126.97211830588975</v>
          </cell>
        </row>
        <row r="85">
          <cell r="D85">
            <v>145485.46125606119</v>
          </cell>
          <cell r="E85">
            <v>184862.69341568992</v>
          </cell>
          <cell r="F85">
            <v>215114.21501842336</v>
          </cell>
          <cell r="G85">
            <v>215112.24939350976</v>
          </cell>
          <cell r="H85">
            <v>204495.07266521064</v>
          </cell>
          <cell r="I85">
            <v>95.063486458901252</v>
          </cell>
          <cell r="J85">
            <v>95.064355117742792</v>
          </cell>
          <cell r="K85">
            <v>140.56048686905544</v>
          </cell>
          <cell r="L85">
            <v>110.61997901619584</v>
          </cell>
        </row>
        <row r="86">
          <cell r="D86">
            <v>12</v>
          </cell>
          <cell r="E86">
            <v>12</v>
          </cell>
          <cell r="F86">
            <v>12</v>
          </cell>
          <cell r="G86">
            <v>12</v>
          </cell>
          <cell r="H86">
            <v>12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27.278028016365518</v>
          </cell>
          <cell r="E87">
            <v>32.462288878354656</v>
          </cell>
          <cell r="F87">
            <v>32.820399802950554</v>
          </cell>
          <cell r="G87">
            <v>32.820399802950554</v>
          </cell>
          <cell r="H87">
            <v>34.61348048350402</v>
          </cell>
          <cell r="I87">
            <v>105.46331151149558</v>
          </cell>
          <cell r="J87">
            <v>105.46331151149558</v>
          </cell>
          <cell r="K87">
            <v>126.89143241123435</v>
          </cell>
          <cell r="L87">
            <v>106.62674037930746</v>
          </cell>
        </row>
        <row r="88">
          <cell r="D88">
            <v>10</v>
          </cell>
          <cell r="E88">
            <v>10</v>
          </cell>
          <cell r="F88">
            <v>10</v>
          </cell>
          <cell r="G88">
            <v>10</v>
          </cell>
          <cell r="H88">
            <v>10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</row>
        <row r="89">
          <cell r="D89">
            <v>64171.579847491965</v>
          </cell>
          <cell r="E89">
            <v>65584.478625299249</v>
          </cell>
          <cell r="F89">
            <v>73953.201999833997</v>
          </cell>
          <cell r="G89">
            <v>73952.622706265087</v>
          </cell>
          <cell r="H89">
            <v>67278.297449258098</v>
          </cell>
          <cell r="I89">
            <v>90.974150719544383</v>
          </cell>
          <cell r="J89">
            <v>90.974863347961346</v>
          </cell>
          <cell r="K89">
            <v>104.8412671297005</v>
          </cell>
          <cell r="L89">
            <v>102.58265196196201</v>
          </cell>
        </row>
        <row r="90">
          <cell r="D90">
            <v>7542.6419109689532</v>
          </cell>
          <cell r="E90">
            <v>9250.5141423973291</v>
          </cell>
          <cell r="F90">
            <v>9567.0480467054986</v>
          </cell>
          <cell r="G90">
            <v>9567.0480467054986</v>
          </cell>
          <cell r="H90">
            <v>10546.501153145433</v>
          </cell>
          <cell r="I90">
            <v>110.23777764738223</v>
          </cell>
          <cell r="J90">
            <v>110.23777764738223</v>
          </cell>
          <cell r="K90">
            <v>139.82502785672605</v>
          </cell>
          <cell r="L90">
            <v>114.00989167519116</v>
          </cell>
        </row>
        <row r="91">
          <cell r="D91">
            <v>56628.937936523012</v>
          </cell>
          <cell r="E91">
            <v>56333.964482901923</v>
          </cell>
          <cell r="F91">
            <v>64386.15395312848</v>
          </cell>
          <cell r="G91">
            <v>64385.57465955957</v>
          </cell>
          <cell r="H91">
            <v>56731.796296112676</v>
          </cell>
          <cell r="I91">
            <v>88.111795491639427</v>
          </cell>
          <cell r="J91">
            <v>88.112588256117235</v>
          </cell>
          <cell r="K91">
            <v>100.1816356854599</v>
          </cell>
          <cell r="L91">
            <v>100.7062024071313</v>
          </cell>
        </row>
        <row r="92">
          <cell r="D92">
            <v>1106.4065490946891</v>
          </cell>
          <cell r="E92">
            <v>884.79411021125748</v>
          </cell>
          <cell r="F92">
            <v>1120.5030606035455</v>
          </cell>
          <cell r="G92">
            <v>1120.494283428259</v>
          </cell>
          <cell r="H92">
            <v>1019.3681431705772</v>
          </cell>
          <cell r="I92">
            <v>90.974150719544383</v>
          </cell>
          <cell r="J92">
            <v>90.974863347961346</v>
          </cell>
          <cell r="K92">
            <v>92.133234750342851</v>
          </cell>
          <cell r="L92">
            <v>115.20964384891626</v>
          </cell>
        </row>
        <row r="95">
          <cell r="D95">
            <v>12.00342524111721</v>
          </cell>
          <cell r="E95">
            <v>12.140432507861721</v>
          </cell>
          <cell r="F95">
            <v>17.981654799558626</v>
          </cell>
          <cell r="G95">
            <v>17.981820983814785</v>
          </cell>
          <cell r="H95">
            <v>20.962376716577641</v>
          </cell>
          <cell r="I95">
            <v>116.57646056631106</v>
          </cell>
          <cell r="J95">
            <v>116.57538319086602</v>
          </cell>
          <cell r="K95">
            <v>174.63662492579147</v>
          </cell>
          <cell r="L95">
            <v>172.66581485464491</v>
          </cell>
        </row>
        <row r="96">
          <cell r="D96">
            <v>12.003425241117212</v>
          </cell>
          <cell r="E96">
            <v>12.140432507861721</v>
          </cell>
          <cell r="F96">
            <v>17.981654799558626</v>
          </cell>
          <cell r="G96">
            <v>17.981820983814785</v>
          </cell>
          <cell r="H96">
            <v>20.962376716577641</v>
          </cell>
          <cell r="I96">
            <v>116.57646056631106</v>
          </cell>
          <cell r="J96">
            <v>116.57538319086602</v>
          </cell>
          <cell r="K96">
            <v>174.63662492579144</v>
          </cell>
          <cell r="L96">
            <v>172.66581485464491</v>
          </cell>
        </row>
        <row r="97">
          <cell r="D97">
            <v>12.00342524111721</v>
          </cell>
          <cell r="E97">
            <v>12.140432507861721</v>
          </cell>
          <cell r="F97">
            <v>17.981654799558626</v>
          </cell>
          <cell r="G97">
            <v>17.981820983814782</v>
          </cell>
          <cell r="H97">
            <v>20.962376716577644</v>
          </cell>
          <cell r="I97">
            <v>116.57646056631108</v>
          </cell>
          <cell r="J97">
            <v>116.57538319086606</v>
          </cell>
          <cell r="K97">
            <v>174.63662492579149</v>
          </cell>
          <cell r="L97">
            <v>172.66581485464491</v>
          </cell>
        </row>
        <row r="99">
          <cell r="D99">
            <v>28720</v>
          </cell>
          <cell r="E99">
            <v>29934.7</v>
          </cell>
          <cell r="F99">
            <v>29274</v>
          </cell>
          <cell r="G99">
            <v>29274</v>
          </cell>
          <cell r="H99">
            <v>30174</v>
          </cell>
          <cell r="I99">
            <v>103.07440049190409</v>
          </cell>
          <cell r="J99">
            <v>103.07440049190409</v>
          </cell>
          <cell r="K99">
            <v>105.06267409470753</v>
          </cell>
          <cell r="L99">
            <v>100.79940670860239</v>
          </cell>
        </row>
        <row r="100">
          <cell r="D100">
            <v>28720</v>
          </cell>
          <cell r="E100">
            <v>29934.7</v>
          </cell>
          <cell r="F100">
            <v>29274</v>
          </cell>
          <cell r="G100">
            <v>29274</v>
          </cell>
          <cell r="H100">
            <v>30174</v>
          </cell>
          <cell r="I100">
            <v>103.07440049190409</v>
          </cell>
          <cell r="J100">
            <v>103.07440049190409</v>
          </cell>
          <cell r="K100">
            <v>105.06267409470753</v>
          </cell>
          <cell r="L100">
            <v>100.79940670860239</v>
          </cell>
        </row>
        <row r="101">
          <cell r="D101">
            <v>28720</v>
          </cell>
          <cell r="E101">
            <v>29934.7</v>
          </cell>
          <cell r="F101">
            <v>29274</v>
          </cell>
          <cell r="G101">
            <v>29274</v>
          </cell>
          <cell r="H101">
            <v>30174</v>
          </cell>
          <cell r="I101">
            <v>103.07440049190409</v>
          </cell>
          <cell r="J101">
            <v>103.07440049190409</v>
          </cell>
          <cell r="K101">
            <v>105.06267409470753</v>
          </cell>
          <cell r="L101">
            <v>100.79940670860239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D107">
            <v>24</v>
          </cell>
          <cell r="E107">
            <v>24</v>
          </cell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100</v>
          </cell>
          <cell r="L107">
            <v>100</v>
          </cell>
        </row>
        <row r="108">
          <cell r="D108">
            <v>35.991</v>
          </cell>
          <cell r="E108">
            <v>31.984081</v>
          </cell>
          <cell r="F108">
            <v>26.4</v>
          </cell>
          <cell r="G108">
            <v>26.4</v>
          </cell>
          <cell r="H108">
            <v>26.4</v>
          </cell>
          <cell r="I108">
            <v>100</v>
          </cell>
          <cell r="J108">
            <v>100</v>
          </cell>
          <cell r="K108">
            <v>73.351671251146115</v>
          </cell>
          <cell r="L108">
            <v>82.541061598737201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191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D6">
            <v>12</v>
          </cell>
          <cell r="E6">
            <v>12</v>
          </cell>
          <cell r="F6">
            <v>12</v>
          </cell>
          <cell r="G6">
            <v>12</v>
          </cell>
          <cell r="H6">
            <v>12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12</v>
          </cell>
          <cell r="E9">
            <v>12</v>
          </cell>
          <cell r="F9">
            <v>12</v>
          </cell>
          <cell r="G9">
            <v>12</v>
          </cell>
          <cell r="H9">
            <v>12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12</v>
          </cell>
          <cell r="E10">
            <v>12</v>
          </cell>
          <cell r="F10">
            <v>12</v>
          </cell>
          <cell r="G10">
            <v>12</v>
          </cell>
          <cell r="H10">
            <v>12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10</v>
          </cell>
          <cell r="E18">
            <v>9.8000000000000007</v>
          </cell>
          <cell r="F18">
            <v>9.8000000000000007</v>
          </cell>
          <cell r="G18">
            <v>9.8000000000000007</v>
          </cell>
          <cell r="H18">
            <v>9.8000000000000007</v>
          </cell>
          <cell r="I18">
            <v>100</v>
          </cell>
          <cell r="J18">
            <v>100</v>
          </cell>
          <cell r="K18">
            <v>98.000000000000014</v>
          </cell>
          <cell r="L18">
            <v>100</v>
          </cell>
        </row>
        <row r="20">
          <cell r="D20">
            <v>7</v>
          </cell>
          <cell r="E20">
            <v>7</v>
          </cell>
          <cell r="F20">
            <v>7</v>
          </cell>
          <cell r="G20">
            <v>7</v>
          </cell>
          <cell r="H20">
            <v>7</v>
          </cell>
          <cell r="I20">
            <v>100</v>
          </cell>
          <cell r="J20">
            <v>100</v>
          </cell>
          <cell r="K20">
            <v>100</v>
          </cell>
          <cell r="L20">
            <v>100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2.2000000000000002</v>
          </cell>
          <cell r="E22">
            <v>2.2000000000000002</v>
          </cell>
          <cell r="F22">
            <v>2.2000000000000002</v>
          </cell>
          <cell r="G22">
            <v>2.2000000000000002</v>
          </cell>
          <cell r="H22">
            <v>2.2000000000000002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</row>
        <row r="23">
          <cell r="D23">
            <v>2</v>
          </cell>
          <cell r="E23">
            <v>2.1999999999999993</v>
          </cell>
          <cell r="F23">
            <v>2.1999999999999993</v>
          </cell>
          <cell r="G23">
            <v>2.1999999999999993</v>
          </cell>
          <cell r="H23">
            <v>2.1999999999999993</v>
          </cell>
          <cell r="I23">
            <v>100</v>
          </cell>
          <cell r="J23">
            <v>100</v>
          </cell>
          <cell r="K23">
            <v>109.99999999999997</v>
          </cell>
          <cell r="L23">
            <v>100</v>
          </cell>
        </row>
      </sheetData>
      <sheetData sheetId="4">
        <row r="6">
          <cell r="D6">
            <v>15</v>
          </cell>
          <cell r="E6">
            <v>22.071000000000002</v>
          </cell>
          <cell r="F6">
            <v>20</v>
          </cell>
          <cell r="G6">
            <v>20</v>
          </cell>
          <cell r="H6">
            <v>22</v>
          </cell>
          <cell r="I6">
            <v>110.00000000000001</v>
          </cell>
          <cell r="J6">
            <v>110.00000000000001</v>
          </cell>
          <cell r="K6">
            <v>146.66666666666666</v>
          </cell>
          <cell r="L6">
            <v>99.678310905713374</v>
          </cell>
        </row>
        <row r="7">
          <cell r="D7">
            <v>2.5</v>
          </cell>
          <cell r="E7">
            <v>2.8580000000000001</v>
          </cell>
          <cell r="F7">
            <v>2.6</v>
          </cell>
          <cell r="G7">
            <v>2.6</v>
          </cell>
          <cell r="H7">
            <v>3</v>
          </cell>
          <cell r="I7">
            <v>115.38461538461537</v>
          </cell>
          <cell r="J7">
            <v>115.38461538461537</v>
          </cell>
          <cell r="K7">
            <v>120</v>
          </cell>
          <cell r="L7">
            <v>104.96850944716584</v>
          </cell>
        </row>
        <row r="8">
          <cell r="D8">
            <v>0.85</v>
          </cell>
          <cell r="E8">
            <v>0.97299999999999998</v>
          </cell>
          <cell r="F8">
            <v>1</v>
          </cell>
          <cell r="G8">
            <v>1</v>
          </cell>
          <cell r="H8">
            <v>1.2</v>
          </cell>
          <cell r="I8">
            <v>120</v>
          </cell>
          <cell r="J8">
            <v>120</v>
          </cell>
          <cell r="K8">
            <v>141.1764705882353</v>
          </cell>
          <cell r="L8">
            <v>123.32990750256938</v>
          </cell>
        </row>
        <row r="9">
          <cell r="D9">
            <v>5.6666666666666661</v>
          </cell>
          <cell r="E9">
            <v>4.4084998414208689</v>
          </cell>
          <cell r="F9">
            <v>5</v>
          </cell>
          <cell r="G9">
            <v>5</v>
          </cell>
          <cell r="H9">
            <v>5.4545454545454541</v>
          </cell>
          <cell r="I9">
            <v>109.09090909090908</v>
          </cell>
          <cell r="J9">
            <v>109.09090909090908</v>
          </cell>
          <cell r="K9">
            <v>96.256684491978618</v>
          </cell>
          <cell r="L9">
            <v>123.72792674950948</v>
          </cell>
        </row>
        <row r="10">
          <cell r="D10">
            <v>1.65</v>
          </cell>
          <cell r="E10">
            <v>1.885</v>
          </cell>
          <cell r="F10">
            <v>1.6</v>
          </cell>
          <cell r="G10">
            <v>1.6</v>
          </cell>
          <cell r="H10">
            <v>1.8</v>
          </cell>
          <cell r="I10">
            <v>112.5</v>
          </cell>
          <cell r="J10">
            <v>112.5</v>
          </cell>
          <cell r="K10">
            <v>109.09090909090911</v>
          </cell>
          <cell r="L10">
            <v>95.490716180371365</v>
          </cell>
        </row>
        <row r="11">
          <cell r="D11">
            <v>28.448275862068964</v>
          </cell>
          <cell r="E11">
            <v>25.430359937402194</v>
          </cell>
          <cell r="F11">
            <v>24.242424242424242</v>
          </cell>
          <cell r="G11">
            <v>24.242424242424242</v>
          </cell>
          <cell r="I11">
            <v>112.5</v>
          </cell>
          <cell r="J11">
            <v>112.5</v>
          </cell>
          <cell r="K11">
            <v>95.867768595041326</v>
          </cell>
          <cell r="L11">
            <v>107.24475524475523</v>
          </cell>
        </row>
        <row r="12">
          <cell r="D12">
            <v>12.5</v>
          </cell>
          <cell r="E12">
            <v>19.213000000000001</v>
          </cell>
          <cell r="F12">
            <v>17.399999999999999</v>
          </cell>
          <cell r="G12">
            <v>17.399999999999999</v>
          </cell>
          <cell r="H12">
            <v>19</v>
          </cell>
          <cell r="I12">
            <v>109.19540229885058</v>
          </cell>
          <cell r="J12">
            <v>109.19540229885058</v>
          </cell>
          <cell r="K12">
            <v>152</v>
          </cell>
          <cell r="L12">
            <v>98.891375631083108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12.5</v>
          </cell>
          <cell r="E15">
            <v>19.213000000000001</v>
          </cell>
          <cell r="F15">
            <v>17.399999999999999</v>
          </cell>
          <cell r="G15">
            <v>17.399999999999999</v>
          </cell>
          <cell r="H15">
            <v>19</v>
          </cell>
          <cell r="I15">
            <v>109.19540229885058</v>
          </cell>
          <cell r="J15">
            <v>109.19540229885058</v>
          </cell>
          <cell r="K15">
            <v>152</v>
          </cell>
          <cell r="L15">
            <v>98.891375631083108</v>
          </cell>
        </row>
        <row r="16">
          <cell r="D16">
            <v>58</v>
          </cell>
          <cell r="E16">
            <v>74.123999999999995</v>
          </cell>
          <cell r="F16">
            <v>66</v>
          </cell>
          <cell r="G16">
            <v>66</v>
          </cell>
          <cell r="H16">
            <v>66</v>
          </cell>
          <cell r="I16">
            <v>100</v>
          </cell>
          <cell r="J16">
            <v>100</v>
          </cell>
          <cell r="K16">
            <v>113.79310344827587</v>
          </cell>
          <cell r="L16">
            <v>89.039987048729159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58</v>
          </cell>
          <cell r="E19">
            <v>74.123999999999995</v>
          </cell>
          <cell r="F19">
            <v>66</v>
          </cell>
          <cell r="G19">
            <v>66</v>
          </cell>
          <cell r="H19">
            <v>66</v>
          </cell>
          <cell r="I19">
            <v>100</v>
          </cell>
          <cell r="J19">
            <v>100</v>
          </cell>
          <cell r="K19">
            <v>113.79310344827587</v>
          </cell>
          <cell r="L19">
            <v>89.039987048729159</v>
          </cell>
        </row>
      </sheetData>
      <sheetData sheetId="5">
        <row r="6">
          <cell r="D6">
            <v>12.5</v>
          </cell>
          <cell r="E6">
            <v>19.213000000000001</v>
          </cell>
          <cell r="F6">
            <v>17.399999999999999</v>
          </cell>
          <cell r="G6">
            <v>17.399999999999999</v>
          </cell>
          <cell r="I6">
            <v>109.19540229885058</v>
          </cell>
          <cell r="J6">
            <v>109.19540229885058</v>
          </cell>
          <cell r="K6">
            <v>152</v>
          </cell>
          <cell r="L6">
            <v>98.891375631083108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262</v>
          </cell>
          <cell r="E8">
            <v>261.8</v>
          </cell>
          <cell r="F8">
            <v>261.89999999999998</v>
          </cell>
          <cell r="G8">
            <v>261.89999999999998</v>
          </cell>
          <cell r="I8">
            <v>100.03818251240932</v>
          </cell>
          <cell r="J8">
            <v>100.03818251240932</v>
          </cell>
          <cell r="K8">
            <v>100</v>
          </cell>
          <cell r="L8">
            <v>100.07639419404124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3.2749999999999999</v>
          </cell>
          <cell r="E10">
            <v>5.0299634000000006</v>
          </cell>
          <cell r="F10">
            <v>4.5570599999999999</v>
          </cell>
          <cell r="G10">
            <v>4.5570599999999999</v>
          </cell>
          <cell r="H10">
            <v>4.9779999999999998</v>
          </cell>
          <cell r="I10">
            <v>109.23709584688372</v>
          </cell>
          <cell r="J10">
            <v>109.23709584688372</v>
          </cell>
          <cell r="K10">
            <v>152</v>
          </cell>
          <cell r="L10">
            <v>98.966922900472781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58</v>
          </cell>
          <cell r="E12">
            <v>74.123999999999995</v>
          </cell>
          <cell r="F12">
            <v>66</v>
          </cell>
          <cell r="G12">
            <v>66</v>
          </cell>
          <cell r="H12">
            <v>66</v>
          </cell>
          <cell r="I12">
            <v>100</v>
          </cell>
          <cell r="J12">
            <v>100</v>
          </cell>
          <cell r="K12">
            <v>113.79310344827587</v>
          </cell>
          <cell r="L12">
            <v>89.039987048729159</v>
          </cell>
        </row>
        <row r="13">
          <cell r="D13">
            <v>150.53448</v>
          </cell>
          <cell r="E13">
            <v>141.18</v>
          </cell>
          <cell r="F13">
            <v>141.33000000000001</v>
          </cell>
          <cell r="G13">
            <v>141.33000000000001</v>
          </cell>
          <cell r="H13">
            <v>142.47999999999999</v>
          </cell>
          <cell r="I13">
            <v>100.81369843628384</v>
          </cell>
          <cell r="J13">
            <v>100.81369843628384</v>
          </cell>
          <cell r="K13">
            <v>94.649411882247833</v>
          </cell>
          <cell r="L13">
            <v>100.92081031307549</v>
          </cell>
        </row>
        <row r="14">
          <cell r="D14">
            <v>8.7309998400000008</v>
          </cell>
          <cell r="E14">
            <v>10.46482632</v>
          </cell>
          <cell r="F14">
            <v>9.3277800000000006</v>
          </cell>
          <cell r="G14">
            <v>9.3277800000000006</v>
          </cell>
          <cell r="H14">
            <v>9.4036799999999978</v>
          </cell>
          <cell r="I14">
            <v>100.81369843628384</v>
          </cell>
          <cell r="J14">
            <v>100.81369843628384</v>
          </cell>
          <cell r="K14">
            <v>107.70450317635097</v>
          </cell>
          <cell r="L14">
            <v>89.859876432234927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8.7309998400000008</v>
          </cell>
          <cell r="E18">
            <v>10.46482632</v>
          </cell>
          <cell r="F18">
            <v>9.3277800000000006</v>
          </cell>
          <cell r="G18">
            <v>9.3277800000000006</v>
          </cell>
          <cell r="H18">
            <v>9.4036799999999978</v>
          </cell>
          <cell r="I18">
            <v>100.81369843628384</v>
          </cell>
          <cell r="J18">
            <v>100.81369843628384</v>
          </cell>
          <cell r="K18">
            <v>107.70450317635097</v>
          </cell>
          <cell r="L18">
            <v>89.859876432234927</v>
          </cell>
        </row>
        <row r="19">
          <cell r="D19">
            <v>12.005999840000001</v>
          </cell>
          <cell r="E19">
            <v>15.49478972</v>
          </cell>
          <cell r="F19">
            <v>13.884840000000001</v>
          </cell>
          <cell r="G19">
            <v>13.884840000000001</v>
          </cell>
          <cell r="H19">
            <v>14.381679999999998</v>
          </cell>
          <cell r="I19">
            <v>103.57829114343411</v>
          </cell>
          <cell r="J19">
            <v>103.57829114343411</v>
          </cell>
          <cell r="K19">
            <v>119.78744120989424</v>
          </cell>
          <cell r="L19">
            <v>92.816232165040304</v>
          </cell>
        </row>
        <row r="20">
          <cell r="D20">
            <v>27.278028016365518</v>
          </cell>
          <cell r="E20">
            <v>32.462288878354656</v>
          </cell>
          <cell r="F20">
            <v>32.820399802950554</v>
          </cell>
          <cell r="G20">
            <v>32.820399802950554</v>
          </cell>
          <cell r="H20">
            <v>34.61348048350402</v>
          </cell>
          <cell r="I20">
            <v>105.46331151149558</v>
          </cell>
          <cell r="J20">
            <v>105.46331151149558</v>
          </cell>
          <cell r="K20">
            <v>126.89143241123435</v>
          </cell>
          <cell r="L20">
            <v>106.62674037930746</v>
          </cell>
        </row>
      </sheetData>
      <sheetData sheetId="6">
        <row r="6">
          <cell r="E6">
            <v>12.005999840000001</v>
          </cell>
          <cell r="F6">
            <v>15.49478972</v>
          </cell>
          <cell r="G6">
            <v>13.884840000000001</v>
          </cell>
          <cell r="H6">
            <v>13.884840000000001</v>
          </cell>
          <cell r="I6">
            <v>14.381679999999998</v>
          </cell>
          <cell r="J6">
            <v>103.57829114343411</v>
          </cell>
          <cell r="K6">
            <v>103.57829114343411</v>
          </cell>
          <cell r="L6">
            <v>119.78744120989424</v>
          </cell>
          <cell r="M6">
            <v>92.816232165040304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12.005999840000001</v>
          </cell>
          <cell r="F9">
            <v>15.494789719999998</v>
          </cell>
          <cell r="G9">
            <v>13.884840000000002</v>
          </cell>
          <cell r="H9">
            <v>13.884840000000002</v>
          </cell>
          <cell r="I9">
            <v>14.381679999999996</v>
          </cell>
          <cell r="J9">
            <v>103.57829114343409</v>
          </cell>
          <cell r="K9">
            <v>103.57829114343409</v>
          </cell>
          <cell r="L9">
            <v>119.78744120989421</v>
          </cell>
          <cell r="M9">
            <v>92.816232165040304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3.2749999999999995</v>
          </cell>
          <cell r="F11">
            <v>5.0299634000000006</v>
          </cell>
          <cell r="G11">
            <v>4.5570599999999999</v>
          </cell>
          <cell r="H11">
            <v>4.5570599999999999</v>
          </cell>
          <cell r="I11">
            <v>4.9779999999999998</v>
          </cell>
          <cell r="J11">
            <v>109.23709584688372</v>
          </cell>
          <cell r="K11">
            <v>109.23709584688372</v>
          </cell>
          <cell r="L11">
            <v>152.00000000000003</v>
          </cell>
          <cell r="M11">
            <v>98.966922900472781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1.1311869999999999</v>
          </cell>
          <cell r="F22">
            <v>1.1311869999999999</v>
          </cell>
          <cell r="G22">
            <v>1.1301025</v>
          </cell>
          <cell r="H22">
            <v>1.1301025</v>
          </cell>
          <cell r="I22">
            <v>1.1304298333333331</v>
          </cell>
          <cell r="J22">
            <v>100.02896492427307</v>
          </cell>
          <cell r="K22">
            <v>100.02896492427307</v>
          </cell>
          <cell r="L22">
            <v>99.933064412279592</v>
          </cell>
          <cell r="M22">
            <v>99.933064412279592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10.613629612080056</v>
          </cell>
          <cell r="F28">
            <v>13.697814525803425</v>
          </cell>
          <cell r="G28">
            <v>12.286354556334494</v>
          </cell>
          <cell r="H28">
            <v>12.286354556334494</v>
          </cell>
          <cell r="I28">
            <v>12.722311085503021</v>
          </cell>
          <cell r="J28">
            <v>103.54829845719991</v>
          </cell>
          <cell r="K28">
            <v>103.54829845719991</v>
          </cell>
          <cell r="L28">
            <v>119.86767534287178</v>
          </cell>
          <cell r="M28">
            <v>92.878400868526967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977.22352899999998</v>
          </cell>
          <cell r="F34">
            <v>999.92690000000005</v>
          </cell>
          <cell r="G34">
            <v>1159.0908999999999</v>
          </cell>
          <cell r="H34">
            <v>1159.0908999999999</v>
          </cell>
          <cell r="I34">
            <v>1267.81</v>
          </cell>
          <cell r="J34">
            <v>109.37968713238971</v>
          </cell>
          <cell r="K34">
            <v>109.37968713238971</v>
          </cell>
          <cell r="L34">
            <v>129.73592656916063</v>
          </cell>
          <cell r="M34">
            <v>126.79026836861773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10371.888585015773</v>
          </cell>
          <cell r="F37">
            <v>13696.813215561589</v>
          </cell>
          <cell r="G37">
            <v>14241.001760420848</v>
          </cell>
          <cell r="H37">
            <v>14241.001760420848</v>
          </cell>
          <cell r="I37">
            <v>16129.473217311584</v>
          </cell>
          <cell r="J37">
            <v>113.26080488339838</v>
          </cell>
          <cell r="K37">
            <v>113.26080488339838</v>
          </cell>
          <cell r="L37">
            <v>155.51143926298795</v>
          </cell>
          <cell r="M37">
            <v>117.76077371768592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10371.888585015773</v>
          </cell>
          <cell r="F40">
            <v>13696.813215561589</v>
          </cell>
          <cell r="G40">
            <v>14241.001760420848</v>
          </cell>
          <cell r="H40">
            <v>14241.001760420848</v>
          </cell>
          <cell r="I40">
            <v>16129.473217311584</v>
          </cell>
          <cell r="J40">
            <v>113.26080488339838</v>
          </cell>
          <cell r="K40">
            <v>113.26080488339838</v>
          </cell>
          <cell r="L40">
            <v>155.51143926298795</v>
          </cell>
          <cell r="M40">
            <v>117.76077371768592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2829.2466740468194</v>
          </cell>
          <cell r="F42">
            <v>4446.2990731642612</v>
          </cell>
          <cell r="G42">
            <v>4673.9537137153493</v>
          </cell>
          <cell r="H42">
            <v>4673.9537137153493</v>
          </cell>
          <cell r="I42">
            <v>5582.9720641661534</v>
          </cell>
          <cell r="J42">
            <v>119.4485954746056</v>
          </cell>
          <cell r="K42">
            <v>119.4485954746056</v>
          </cell>
          <cell r="L42">
            <v>197.33069284413213</v>
          </cell>
          <cell r="M42">
            <v>125.56447446062069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10371.888585015773</v>
          </cell>
          <cell r="F57">
            <v>13696.813215561589</v>
          </cell>
          <cell r="G57">
            <v>14241.001760420848</v>
          </cell>
          <cell r="H57">
            <v>14241.001760420848</v>
          </cell>
          <cell r="I57">
            <v>16129.473217311584</v>
          </cell>
          <cell r="J57">
            <v>113.26080488339838</v>
          </cell>
          <cell r="K57">
            <v>113.26080488339838</v>
          </cell>
          <cell r="L57">
            <v>155.51143926298795</v>
          </cell>
          <cell r="M57">
            <v>117.76077371768592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10371.888585015773</v>
          </cell>
          <cell r="F60">
            <v>13696.813215561589</v>
          </cell>
          <cell r="G60">
            <v>14241.001760420848</v>
          </cell>
          <cell r="H60">
            <v>14241.001760420848</v>
          </cell>
          <cell r="I60">
            <v>16129.473217311584</v>
          </cell>
          <cell r="J60">
            <v>113.26080488339838</v>
          </cell>
          <cell r="K60">
            <v>113.26080488339838</v>
          </cell>
          <cell r="L60">
            <v>155.51143926298795</v>
          </cell>
          <cell r="M60">
            <v>117.76077371768592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2829.2466740468194</v>
          </cell>
          <cell r="F62">
            <v>4446.2990731642612</v>
          </cell>
          <cell r="G62">
            <v>4673.9537137153493</v>
          </cell>
          <cell r="H62">
            <v>4673.9537137153493</v>
          </cell>
          <cell r="I62">
            <v>5582.9720641661534</v>
          </cell>
          <cell r="J62">
            <v>119.4485954746056</v>
          </cell>
          <cell r="K62">
            <v>119.4485954746056</v>
          </cell>
          <cell r="L62">
            <v>197.33069284413213</v>
          </cell>
          <cell r="M62">
            <v>125.56447446062069</v>
          </cell>
        </row>
        <row r="64">
          <cell r="E64">
            <v>863892.11421276943</v>
          </cell>
          <cell r="F64">
            <v>883962.51017736236</v>
          </cell>
          <cell r="G64">
            <v>1025651.1245661345</v>
          </cell>
          <cell r="H64">
            <v>1025.6511245661345</v>
          </cell>
          <cell r="I64">
            <v>1121.5291410538675</v>
          </cell>
          <cell r="J64">
            <v>0.10934801456277746</v>
          </cell>
          <cell r="K64">
            <v>109.34801456277745</v>
          </cell>
          <cell r="L64">
            <v>0.12982282423956057</v>
          </cell>
          <cell r="M64">
            <v>0.12687519302474023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863892.11421276943</v>
          </cell>
          <cell r="F67">
            <v>883962.51017736248</v>
          </cell>
          <cell r="G67">
            <v>1025651.1245661343</v>
          </cell>
          <cell r="H67">
            <v>1025651.1245661343</v>
          </cell>
          <cell r="I67">
            <v>1121529.1410538678</v>
          </cell>
          <cell r="J67">
            <v>109.34801456277749</v>
          </cell>
          <cell r="K67">
            <v>109.34801456277749</v>
          </cell>
          <cell r="L67">
            <v>129.82282423956059</v>
          </cell>
          <cell r="M67">
            <v>126.87519302474024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863892.11421276943</v>
          </cell>
          <cell r="F69">
            <v>883962.51017736248</v>
          </cell>
          <cell r="G69">
            <v>1025651.1245661345</v>
          </cell>
          <cell r="H69">
            <v>1025651.1245661345</v>
          </cell>
          <cell r="I69">
            <v>1121529.1410538678</v>
          </cell>
          <cell r="J69">
            <v>109.34801456277748</v>
          </cell>
          <cell r="K69">
            <v>109.34801456277748</v>
          </cell>
          <cell r="L69">
            <v>129.82282423956059</v>
          </cell>
          <cell r="M69">
            <v>126.87519302474024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977.22352899999998</v>
          </cell>
          <cell r="F74">
            <v>999.92690000000005</v>
          </cell>
          <cell r="G74">
            <v>1159.0908999999999</v>
          </cell>
          <cell r="H74">
            <v>1159.0908999999999</v>
          </cell>
          <cell r="I74">
            <v>1267.81</v>
          </cell>
          <cell r="J74">
            <v>109.37968713238971</v>
          </cell>
          <cell r="K74">
            <v>109.37968713238971</v>
          </cell>
          <cell r="L74">
            <v>129.73592656916063</v>
          </cell>
          <cell r="M74">
            <v>126.79026836861773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12.5</v>
          </cell>
          <cell r="F77">
            <v>19.213000000000001</v>
          </cell>
          <cell r="G77">
            <v>17.399999999999999</v>
          </cell>
          <cell r="H77">
            <v>17.399999999999999</v>
          </cell>
          <cell r="I77">
            <v>19</v>
          </cell>
          <cell r="J77">
            <v>109.19540229885058</v>
          </cell>
          <cell r="K77">
            <v>109.19540229885058</v>
          </cell>
          <cell r="L77">
            <v>152</v>
          </cell>
          <cell r="M77">
            <v>98.891375631083108</v>
          </cell>
        </row>
        <row r="78">
          <cell r="E78">
            <v>27.278028016365518</v>
          </cell>
          <cell r="F78">
            <v>32.462288878354656</v>
          </cell>
          <cell r="G78">
            <v>32.820399802950554</v>
          </cell>
          <cell r="H78">
            <v>32.820399802950554</v>
          </cell>
          <cell r="I78">
            <v>34.61348048350402</v>
          </cell>
          <cell r="J78">
            <v>105.46331151149558</v>
          </cell>
          <cell r="K78">
            <v>105.46331151149558</v>
          </cell>
          <cell r="L78">
            <v>126.89143241123435</v>
          </cell>
          <cell r="M78">
            <v>106.62674037930746</v>
          </cell>
        </row>
        <row r="80">
          <cell r="E80">
            <v>226.33973392374554</v>
          </cell>
          <cell r="F80">
            <v>231.4213851644335</v>
          </cell>
          <cell r="G80">
            <v>268.61802952387069</v>
          </cell>
          <cell r="H80">
            <v>268.61802952387069</v>
          </cell>
          <cell r="I80">
            <v>293.84063495611332</v>
          </cell>
          <cell r="J80">
            <v>109.38976638200721</v>
          </cell>
          <cell r="K80">
            <v>109.38976638200721</v>
          </cell>
          <cell r="L80">
            <v>129.82282423956062</v>
          </cell>
          <cell r="M80">
            <v>126.97211830588977</v>
          </cell>
        </row>
      </sheetData>
      <sheetData sheetId="7">
        <row r="4">
          <cell r="E4">
            <v>11.577</v>
          </cell>
          <cell r="F4">
            <v>15.494999999999999</v>
          </cell>
          <cell r="G4">
            <v>13.885</v>
          </cell>
          <cell r="H4">
            <v>13.652333333333333</v>
          </cell>
          <cell r="I4">
            <v>14.381679999999998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E7">
            <v>11.577</v>
          </cell>
          <cell r="F7">
            <v>15.494999999999999</v>
          </cell>
          <cell r="G7">
            <v>13.885</v>
          </cell>
          <cell r="H7">
            <v>13.652333333333333</v>
          </cell>
          <cell r="I7">
            <v>14.381679999999998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E9">
            <v>3.456</v>
          </cell>
          <cell r="F9">
            <v>5.03</v>
          </cell>
          <cell r="G9">
            <v>4.5570000000000004</v>
          </cell>
          <cell r="H9">
            <v>4.347666666666667</v>
          </cell>
          <cell r="I9">
            <v>4.9779999999999998</v>
          </cell>
        </row>
        <row r="11"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100</v>
          </cell>
          <cell r="F14">
            <v>100</v>
          </cell>
          <cell r="G14">
            <v>100</v>
          </cell>
          <cell r="H14">
            <v>100</v>
          </cell>
          <cell r="I14">
            <v>100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E20">
            <v>1.1299999999999999</v>
          </cell>
          <cell r="F20">
            <v>1.1311869999999999</v>
          </cell>
          <cell r="G20">
            <v>1.1301025</v>
          </cell>
          <cell r="H20">
            <v>1.1304298333333331</v>
          </cell>
          <cell r="I20">
            <v>1.1299999999999999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824199</v>
          </cell>
          <cell r="G6">
            <v>465839</v>
          </cell>
          <cell r="H6">
            <v>465839</v>
          </cell>
          <cell r="I6">
            <v>496715</v>
          </cell>
          <cell r="J6">
            <v>496715</v>
          </cell>
          <cell r="K6">
            <v>496715</v>
          </cell>
          <cell r="L6">
            <v>496715</v>
          </cell>
          <cell r="M6">
            <v>496715</v>
          </cell>
          <cell r="N6">
            <v>106.62804101846346</v>
          </cell>
          <cell r="O6">
            <v>106.62804101846346</v>
          </cell>
          <cell r="P6">
            <v>100</v>
          </cell>
          <cell r="Q6">
            <v>60.266391975724311</v>
          </cell>
        </row>
        <row r="7">
          <cell r="C7" t="str">
            <v>Здания</v>
          </cell>
          <cell r="F7">
            <v>79877</v>
          </cell>
          <cell r="G7">
            <v>66906</v>
          </cell>
          <cell r="H7">
            <v>66906</v>
          </cell>
          <cell r="I7">
            <v>66906</v>
          </cell>
          <cell r="J7">
            <v>66906</v>
          </cell>
          <cell r="K7">
            <v>66906</v>
          </cell>
          <cell r="L7">
            <v>66906</v>
          </cell>
          <cell r="M7">
            <v>66906</v>
          </cell>
          <cell r="N7">
            <v>100</v>
          </cell>
          <cell r="O7">
            <v>100</v>
          </cell>
          <cell r="P7">
            <v>100</v>
          </cell>
          <cell r="Q7">
            <v>83.761282972570328</v>
          </cell>
        </row>
        <row r="8">
          <cell r="C8" t="str">
            <v>Сооружения</v>
          </cell>
          <cell r="F8">
            <v>86265</v>
          </cell>
          <cell r="G8">
            <v>46112</v>
          </cell>
          <cell r="H8">
            <v>46112</v>
          </cell>
          <cell r="I8">
            <v>46112</v>
          </cell>
          <cell r="J8">
            <v>46112</v>
          </cell>
          <cell r="K8">
            <v>46112</v>
          </cell>
          <cell r="L8">
            <v>46112</v>
          </cell>
          <cell r="M8">
            <v>46112</v>
          </cell>
          <cell r="N8">
            <v>100</v>
          </cell>
          <cell r="O8">
            <v>100</v>
          </cell>
          <cell r="P8">
            <v>100</v>
          </cell>
          <cell r="Q8">
            <v>53.453892076740274</v>
          </cell>
        </row>
        <row r="9">
          <cell r="C9" t="str">
            <v>Передаточные устройства</v>
          </cell>
          <cell r="F9">
            <v>554691</v>
          </cell>
          <cell r="G9">
            <v>301077</v>
          </cell>
          <cell r="H9">
            <v>301077</v>
          </cell>
          <cell r="I9">
            <v>329727</v>
          </cell>
          <cell r="J9">
            <v>329727</v>
          </cell>
          <cell r="K9">
            <v>329727</v>
          </cell>
          <cell r="L9">
            <v>329727</v>
          </cell>
          <cell r="M9">
            <v>329727</v>
          </cell>
          <cell r="N9">
            <v>109.51583814107354</v>
          </cell>
          <cell r="O9">
            <v>109.51583814107354</v>
          </cell>
          <cell r="P9">
            <v>100</v>
          </cell>
          <cell r="Q9">
            <v>59.443365765804742</v>
          </cell>
        </row>
        <row r="10">
          <cell r="C10" t="str">
            <v>Машины и оборудование</v>
          </cell>
          <cell r="E10">
            <v>0</v>
          </cell>
          <cell r="F10">
            <v>102552</v>
          </cell>
          <cell r="G10">
            <v>50933</v>
          </cell>
          <cell r="H10">
            <v>50933</v>
          </cell>
          <cell r="I10">
            <v>53159</v>
          </cell>
          <cell r="J10">
            <v>53159</v>
          </cell>
          <cell r="K10">
            <v>53159</v>
          </cell>
          <cell r="L10">
            <v>53159</v>
          </cell>
          <cell r="M10">
            <v>53159</v>
          </cell>
          <cell r="N10">
            <v>104.37044745057231</v>
          </cell>
          <cell r="O10">
            <v>104.37044745057231</v>
          </cell>
          <cell r="P10">
            <v>100</v>
          </cell>
          <cell r="Q10">
            <v>51.836141664716436</v>
          </cell>
        </row>
        <row r="11">
          <cell r="C11" t="str">
            <v>Силовые машины</v>
          </cell>
          <cell r="F11">
            <v>79728</v>
          </cell>
          <cell r="G11">
            <v>38054</v>
          </cell>
          <cell r="H11">
            <v>38054</v>
          </cell>
          <cell r="I11">
            <v>40280</v>
          </cell>
          <cell r="J11">
            <v>40280</v>
          </cell>
          <cell r="K11">
            <v>40280</v>
          </cell>
          <cell r="L11">
            <v>40280</v>
          </cell>
          <cell r="M11">
            <v>40280</v>
          </cell>
          <cell r="N11">
            <v>105.84958217270196</v>
          </cell>
          <cell r="O11">
            <v>105.84958217270196</v>
          </cell>
          <cell r="P11">
            <v>100</v>
          </cell>
          <cell r="Q11">
            <v>50.521774031707814</v>
          </cell>
        </row>
        <row r="12">
          <cell r="C12" t="str">
            <v>Рабочие машины</v>
          </cell>
          <cell r="F12">
            <v>15390</v>
          </cell>
          <cell r="G12">
            <v>8505</v>
          </cell>
          <cell r="H12">
            <v>8505</v>
          </cell>
          <cell r="I12">
            <v>8505</v>
          </cell>
          <cell r="J12">
            <v>8505</v>
          </cell>
          <cell r="K12">
            <v>8505</v>
          </cell>
          <cell r="L12">
            <v>8505</v>
          </cell>
          <cell r="M12">
            <v>8505</v>
          </cell>
          <cell r="N12">
            <v>100</v>
          </cell>
          <cell r="O12">
            <v>100</v>
          </cell>
          <cell r="P12">
            <v>100</v>
          </cell>
          <cell r="Q12">
            <v>55.26315789473685</v>
          </cell>
        </row>
        <row r="13">
          <cell r="C13" t="str">
            <v>Приборы и лабораторное оборудование</v>
          </cell>
          <cell r="F13">
            <v>6747</v>
          </cell>
          <cell r="G13">
            <v>2136</v>
          </cell>
          <cell r="H13">
            <v>2136</v>
          </cell>
          <cell r="I13">
            <v>2136</v>
          </cell>
          <cell r="J13">
            <v>2136</v>
          </cell>
          <cell r="K13">
            <v>2136</v>
          </cell>
          <cell r="L13">
            <v>2136</v>
          </cell>
          <cell r="M13">
            <v>2136</v>
          </cell>
          <cell r="N13">
            <v>100</v>
          </cell>
          <cell r="O13">
            <v>100</v>
          </cell>
          <cell r="P13">
            <v>100</v>
          </cell>
          <cell r="Q13">
            <v>31.658514895509114</v>
          </cell>
        </row>
        <row r="14">
          <cell r="C14" t="str">
            <v>Вычислительная техника</v>
          </cell>
          <cell r="F14">
            <v>687</v>
          </cell>
          <cell r="G14">
            <v>2226</v>
          </cell>
          <cell r="H14">
            <v>2226</v>
          </cell>
          <cell r="I14">
            <v>2226</v>
          </cell>
          <cell r="J14">
            <v>2226</v>
          </cell>
          <cell r="K14">
            <v>2226</v>
          </cell>
          <cell r="L14">
            <v>2226</v>
          </cell>
          <cell r="M14">
            <v>2226</v>
          </cell>
          <cell r="N14">
            <v>100</v>
          </cell>
          <cell r="O14">
            <v>100</v>
          </cell>
          <cell r="P14">
            <v>100</v>
          </cell>
          <cell r="Q14">
            <v>324.01746724890825</v>
          </cell>
        </row>
        <row r="15">
          <cell r="C15" t="str">
            <v>Прочие машины</v>
          </cell>
          <cell r="G15">
            <v>12</v>
          </cell>
          <cell r="H15">
            <v>12</v>
          </cell>
          <cell r="I15">
            <v>12</v>
          </cell>
          <cell r="J15">
            <v>12</v>
          </cell>
          <cell r="K15">
            <v>12</v>
          </cell>
          <cell r="L15">
            <v>12</v>
          </cell>
          <cell r="M15">
            <v>12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6">
          <cell r="C16" t="str">
            <v>Транспортные средства</v>
          </cell>
          <cell r="F16">
            <v>179</v>
          </cell>
          <cell r="G16">
            <v>28</v>
          </cell>
          <cell r="H16">
            <v>28</v>
          </cell>
          <cell r="I16">
            <v>28</v>
          </cell>
          <cell r="J16">
            <v>28</v>
          </cell>
          <cell r="K16">
            <v>28</v>
          </cell>
          <cell r="L16">
            <v>28</v>
          </cell>
          <cell r="M16">
            <v>28</v>
          </cell>
          <cell r="N16">
            <v>100</v>
          </cell>
          <cell r="O16">
            <v>100</v>
          </cell>
          <cell r="P16">
            <v>100</v>
          </cell>
          <cell r="Q16">
            <v>15.64245810055866</v>
          </cell>
        </row>
        <row r="17">
          <cell r="C17" t="str">
            <v>Инструмент</v>
          </cell>
          <cell r="F17">
            <v>328</v>
          </cell>
          <cell r="G17">
            <v>184</v>
          </cell>
          <cell r="H17">
            <v>184</v>
          </cell>
          <cell r="I17">
            <v>184</v>
          </cell>
          <cell r="J17">
            <v>184</v>
          </cell>
          <cell r="K17">
            <v>184</v>
          </cell>
          <cell r="L17">
            <v>184</v>
          </cell>
          <cell r="M17">
            <v>184</v>
          </cell>
          <cell r="N17">
            <v>100</v>
          </cell>
          <cell r="O17">
            <v>100</v>
          </cell>
          <cell r="P17">
            <v>100</v>
          </cell>
          <cell r="Q17">
            <v>56.09756097560976</v>
          </cell>
        </row>
        <row r="18">
          <cell r="C18" t="str">
            <v>Производственный инвентарь</v>
          </cell>
          <cell r="F18">
            <v>307</v>
          </cell>
          <cell r="G18">
            <v>599</v>
          </cell>
          <cell r="H18">
            <v>599</v>
          </cell>
          <cell r="I18">
            <v>599</v>
          </cell>
          <cell r="J18">
            <v>599</v>
          </cell>
          <cell r="K18">
            <v>599</v>
          </cell>
          <cell r="L18">
            <v>599</v>
          </cell>
          <cell r="M18">
            <v>599</v>
          </cell>
          <cell r="N18">
            <v>100</v>
          </cell>
          <cell r="O18">
            <v>100</v>
          </cell>
          <cell r="P18">
            <v>100</v>
          </cell>
          <cell r="Q18">
            <v>195.11400651465797</v>
          </cell>
        </row>
        <row r="20">
          <cell r="E20">
            <v>0</v>
          </cell>
          <cell r="F20">
            <v>59116</v>
          </cell>
          <cell r="G20">
            <v>30876</v>
          </cell>
          <cell r="H20">
            <v>30876</v>
          </cell>
          <cell r="I20">
            <v>28024</v>
          </cell>
          <cell r="J20">
            <v>0</v>
          </cell>
          <cell r="K20">
            <v>0</v>
          </cell>
          <cell r="L20">
            <v>0</v>
          </cell>
          <cell r="M20">
            <v>28024</v>
          </cell>
          <cell r="N20">
            <v>90.763052208835333</v>
          </cell>
          <cell r="O20">
            <v>90.763052208835333</v>
          </cell>
          <cell r="P20">
            <v>100</v>
          </cell>
          <cell r="Q20">
            <v>47.405101833682927</v>
          </cell>
        </row>
        <row r="21">
          <cell r="C21" t="str">
            <v>Здания</v>
          </cell>
          <cell r="F21">
            <v>28060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3560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F23">
            <v>23916</v>
          </cell>
          <cell r="G23">
            <v>28650</v>
          </cell>
          <cell r="H23">
            <v>28650</v>
          </cell>
          <cell r="I23">
            <v>28024</v>
          </cell>
          <cell r="M23">
            <v>28024</v>
          </cell>
          <cell r="N23">
            <v>97.815008726003498</v>
          </cell>
          <cell r="O23">
            <v>97.815008726003498</v>
          </cell>
          <cell r="P23">
            <v>100</v>
          </cell>
          <cell r="Q23">
            <v>117.17678541562134</v>
          </cell>
        </row>
        <row r="24">
          <cell r="C24" t="str">
            <v>Машины и оборудование</v>
          </cell>
          <cell r="E24">
            <v>0</v>
          </cell>
          <cell r="F24">
            <v>3436</v>
          </cell>
          <cell r="G24">
            <v>2226</v>
          </cell>
          <cell r="H24">
            <v>2226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F25">
            <v>450</v>
          </cell>
          <cell r="G25">
            <v>2226</v>
          </cell>
          <cell r="H25">
            <v>2226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F26">
            <v>624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F27">
            <v>1159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1203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F30">
            <v>16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128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1009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472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489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457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32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48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847822</v>
          </cell>
          <cell r="G48">
            <v>478890</v>
          </cell>
          <cell r="H48">
            <v>478890</v>
          </cell>
          <cell r="I48">
            <v>500218</v>
          </cell>
          <cell r="J48">
            <v>496715</v>
          </cell>
          <cell r="K48">
            <v>496715</v>
          </cell>
          <cell r="L48">
            <v>496715</v>
          </cell>
          <cell r="M48">
            <v>510727</v>
          </cell>
          <cell r="N48">
            <v>104.45363235816158</v>
          </cell>
          <cell r="O48">
            <v>104.45363235816158</v>
          </cell>
          <cell r="P48">
            <v>100</v>
          </cell>
          <cell r="Q48">
            <v>59.000356206845304</v>
          </cell>
        </row>
        <row r="49">
          <cell r="C49" t="str">
            <v>Здания</v>
          </cell>
          <cell r="F49">
            <v>98751</v>
          </cell>
          <cell r="G49">
            <v>66906</v>
          </cell>
          <cell r="H49">
            <v>66906</v>
          </cell>
          <cell r="I49">
            <v>66906</v>
          </cell>
          <cell r="J49">
            <v>66906</v>
          </cell>
          <cell r="K49">
            <v>66906</v>
          </cell>
          <cell r="L49">
            <v>66906</v>
          </cell>
          <cell r="M49">
            <v>66906</v>
          </cell>
          <cell r="N49">
            <v>100</v>
          </cell>
          <cell r="O49">
            <v>100</v>
          </cell>
          <cell r="P49">
            <v>100</v>
          </cell>
          <cell r="Q49">
            <v>67.752225293921072</v>
          </cell>
        </row>
        <row r="50">
          <cell r="C50" t="str">
            <v>Сооружения</v>
          </cell>
          <cell r="F50">
            <v>87813</v>
          </cell>
          <cell r="G50">
            <v>46112</v>
          </cell>
          <cell r="H50">
            <v>46112</v>
          </cell>
          <cell r="I50">
            <v>46112</v>
          </cell>
          <cell r="J50">
            <v>46112</v>
          </cell>
          <cell r="K50">
            <v>46112</v>
          </cell>
          <cell r="L50">
            <v>46112</v>
          </cell>
          <cell r="M50">
            <v>46112</v>
          </cell>
          <cell r="N50">
            <v>100</v>
          </cell>
          <cell r="O50">
            <v>100</v>
          </cell>
          <cell r="P50">
            <v>100</v>
          </cell>
          <cell r="Q50">
            <v>52.511587122635603</v>
          </cell>
        </row>
        <row r="51">
          <cell r="C51" t="str">
            <v>Передаточные устройства</v>
          </cell>
          <cell r="F51">
            <v>556756</v>
          </cell>
          <cell r="G51">
            <v>313015</v>
          </cell>
          <cell r="H51">
            <v>313015</v>
          </cell>
          <cell r="I51">
            <v>333230</v>
          </cell>
          <cell r="J51">
            <v>329727</v>
          </cell>
          <cell r="K51">
            <v>329727</v>
          </cell>
          <cell r="L51">
            <v>329727</v>
          </cell>
          <cell r="M51">
            <v>343739</v>
          </cell>
          <cell r="N51">
            <v>106.45815695733431</v>
          </cell>
          <cell r="O51">
            <v>106.45815695733431</v>
          </cell>
          <cell r="P51">
            <v>100</v>
          </cell>
          <cell r="Q51">
            <v>59.852071643592531</v>
          </cell>
        </row>
        <row r="52">
          <cell r="C52" t="str">
            <v>Машины и оборудование</v>
          </cell>
          <cell r="E52">
            <v>0</v>
          </cell>
          <cell r="F52">
            <v>103657</v>
          </cell>
          <cell r="G52">
            <v>52046</v>
          </cell>
          <cell r="H52">
            <v>52046</v>
          </cell>
          <cell r="I52">
            <v>53159</v>
          </cell>
          <cell r="J52">
            <v>53159</v>
          </cell>
          <cell r="K52">
            <v>53159</v>
          </cell>
          <cell r="L52">
            <v>53159</v>
          </cell>
          <cell r="M52">
            <v>53159</v>
          </cell>
          <cell r="N52">
            <v>102.13849287169043</v>
          </cell>
          <cell r="O52">
            <v>102.13849287169043</v>
          </cell>
          <cell r="P52">
            <v>100</v>
          </cell>
          <cell r="Q52">
            <v>51.28356020336301</v>
          </cell>
        </row>
        <row r="53">
          <cell r="C53" t="str">
            <v>Силовые машины</v>
          </cell>
          <cell r="F53">
            <v>80039</v>
          </cell>
          <cell r="G53">
            <v>39167</v>
          </cell>
          <cell r="H53">
            <v>39167</v>
          </cell>
          <cell r="I53">
            <v>40280</v>
          </cell>
          <cell r="J53">
            <v>40280</v>
          </cell>
          <cell r="K53">
            <v>40280</v>
          </cell>
          <cell r="L53">
            <v>40280</v>
          </cell>
          <cell r="M53">
            <v>40280</v>
          </cell>
          <cell r="N53">
            <v>102.84167794316643</v>
          </cell>
          <cell r="O53">
            <v>102.84167794316643</v>
          </cell>
          <cell r="P53">
            <v>100</v>
          </cell>
          <cell r="Q53">
            <v>50.325466335161607</v>
          </cell>
        </row>
        <row r="54">
          <cell r="C54" t="str">
            <v>Рабочие машины</v>
          </cell>
          <cell r="F54">
            <v>15746</v>
          </cell>
          <cell r="G54">
            <v>8505</v>
          </cell>
          <cell r="H54">
            <v>8505</v>
          </cell>
          <cell r="I54">
            <v>8505</v>
          </cell>
          <cell r="J54">
            <v>8505</v>
          </cell>
          <cell r="K54">
            <v>8505</v>
          </cell>
          <cell r="L54">
            <v>8505</v>
          </cell>
          <cell r="M54">
            <v>8505</v>
          </cell>
          <cell r="N54">
            <v>100</v>
          </cell>
          <cell r="O54">
            <v>100</v>
          </cell>
          <cell r="P54">
            <v>100</v>
          </cell>
          <cell r="Q54">
            <v>54.013717769592276</v>
          </cell>
        </row>
        <row r="55">
          <cell r="C55" t="str">
            <v>Приборы и лабораторное оборудование</v>
          </cell>
          <cell r="F55">
            <v>6973</v>
          </cell>
          <cell r="G55">
            <v>2136</v>
          </cell>
          <cell r="H55">
            <v>2136</v>
          </cell>
          <cell r="I55">
            <v>2136</v>
          </cell>
          <cell r="J55">
            <v>2136</v>
          </cell>
          <cell r="K55">
            <v>2136</v>
          </cell>
          <cell r="L55">
            <v>2136</v>
          </cell>
          <cell r="M55">
            <v>2136</v>
          </cell>
          <cell r="N55">
            <v>100</v>
          </cell>
          <cell r="O55">
            <v>100</v>
          </cell>
          <cell r="P55">
            <v>100</v>
          </cell>
          <cell r="Q55">
            <v>30.632439409149576</v>
          </cell>
        </row>
        <row r="56">
          <cell r="C56" t="str">
            <v>Вычислительная техника</v>
          </cell>
          <cell r="F56">
            <v>899</v>
          </cell>
          <cell r="G56">
            <v>2226</v>
          </cell>
          <cell r="H56">
            <v>2226</v>
          </cell>
          <cell r="I56">
            <v>2226</v>
          </cell>
          <cell r="J56">
            <v>2226</v>
          </cell>
          <cell r="K56">
            <v>2226</v>
          </cell>
          <cell r="L56">
            <v>2226</v>
          </cell>
          <cell r="M56">
            <v>2226</v>
          </cell>
          <cell r="N56">
            <v>100</v>
          </cell>
          <cell r="O56">
            <v>100</v>
          </cell>
          <cell r="P56">
            <v>100</v>
          </cell>
          <cell r="Q56">
            <v>247.60845383759732</v>
          </cell>
        </row>
        <row r="57">
          <cell r="C57" t="str">
            <v>Прочие машины</v>
          </cell>
          <cell r="G57">
            <v>12</v>
          </cell>
          <cell r="H57">
            <v>12</v>
          </cell>
          <cell r="I57">
            <v>12</v>
          </cell>
          <cell r="J57">
            <v>12</v>
          </cell>
          <cell r="K57">
            <v>12</v>
          </cell>
          <cell r="L57">
            <v>12</v>
          </cell>
          <cell r="M57">
            <v>12</v>
          </cell>
          <cell r="N57">
            <v>100</v>
          </cell>
          <cell r="O57">
            <v>100</v>
          </cell>
          <cell r="P57">
            <v>100</v>
          </cell>
          <cell r="Q57">
            <v>100</v>
          </cell>
        </row>
        <row r="58">
          <cell r="C58" t="str">
            <v>Транспортные средства</v>
          </cell>
          <cell r="F58">
            <v>187</v>
          </cell>
          <cell r="G58">
            <v>28</v>
          </cell>
          <cell r="H58">
            <v>28</v>
          </cell>
          <cell r="I58">
            <v>28</v>
          </cell>
          <cell r="J58">
            <v>28</v>
          </cell>
          <cell r="K58">
            <v>28</v>
          </cell>
          <cell r="L58">
            <v>28</v>
          </cell>
          <cell r="M58">
            <v>28</v>
          </cell>
          <cell r="N58">
            <v>100</v>
          </cell>
          <cell r="O58">
            <v>100</v>
          </cell>
          <cell r="P58">
            <v>100</v>
          </cell>
          <cell r="Q58">
            <v>14.973262032085561</v>
          </cell>
        </row>
        <row r="59">
          <cell r="C59" t="str">
            <v>Инструмент</v>
          </cell>
          <cell r="F59">
            <v>328</v>
          </cell>
          <cell r="G59">
            <v>184</v>
          </cell>
          <cell r="H59">
            <v>184</v>
          </cell>
          <cell r="I59">
            <v>184</v>
          </cell>
          <cell r="J59">
            <v>184</v>
          </cell>
          <cell r="K59">
            <v>184</v>
          </cell>
          <cell r="L59">
            <v>184</v>
          </cell>
          <cell r="M59">
            <v>184</v>
          </cell>
          <cell r="N59">
            <v>100</v>
          </cell>
          <cell r="O59">
            <v>100</v>
          </cell>
          <cell r="P59">
            <v>100</v>
          </cell>
          <cell r="Q59">
            <v>56.09756097560976</v>
          </cell>
        </row>
        <row r="60">
          <cell r="C60" t="str">
            <v>Производственный инвентарь</v>
          </cell>
          <cell r="F60">
            <v>330</v>
          </cell>
          <cell r="G60">
            <v>599</v>
          </cell>
          <cell r="H60">
            <v>599</v>
          </cell>
          <cell r="I60">
            <v>599</v>
          </cell>
          <cell r="J60">
            <v>599</v>
          </cell>
          <cell r="K60">
            <v>599</v>
          </cell>
          <cell r="L60">
            <v>599</v>
          </cell>
          <cell r="M60">
            <v>599</v>
          </cell>
          <cell r="N60">
            <v>100</v>
          </cell>
          <cell r="O60">
            <v>100</v>
          </cell>
          <cell r="P60">
            <v>100</v>
          </cell>
          <cell r="Q60">
            <v>181.51515151515153</v>
          </cell>
        </row>
        <row r="63">
          <cell r="C63" t="str">
            <v>Здания</v>
          </cell>
          <cell r="F63">
            <v>1.18</v>
          </cell>
          <cell r="G63">
            <v>1.9</v>
          </cell>
          <cell r="H63">
            <v>1.9</v>
          </cell>
          <cell r="I63">
            <v>1.98</v>
          </cell>
          <cell r="J63">
            <v>0.48</v>
          </cell>
          <cell r="K63">
            <v>0.5</v>
          </cell>
          <cell r="L63">
            <v>0.5</v>
          </cell>
          <cell r="M63">
            <v>0.5</v>
          </cell>
          <cell r="N63">
            <v>104.21052631578948</v>
          </cell>
          <cell r="O63">
            <v>104.21052631578948</v>
          </cell>
          <cell r="P63">
            <v>100</v>
          </cell>
          <cell r="Q63">
            <v>167.79661016949152</v>
          </cell>
        </row>
        <row r="64">
          <cell r="C64" t="str">
            <v>Сооружения</v>
          </cell>
          <cell r="F64">
            <v>3.05</v>
          </cell>
          <cell r="G64">
            <v>5.91</v>
          </cell>
          <cell r="H64">
            <v>5.91</v>
          </cell>
          <cell r="I64">
            <v>5.98</v>
          </cell>
          <cell r="J64">
            <v>1.47</v>
          </cell>
          <cell r="K64">
            <v>1.5</v>
          </cell>
          <cell r="L64">
            <v>1.5</v>
          </cell>
          <cell r="M64">
            <v>1.5</v>
          </cell>
          <cell r="N64">
            <v>101.18443316412859</v>
          </cell>
          <cell r="O64">
            <v>101.18443316412859</v>
          </cell>
          <cell r="P64">
            <v>100</v>
          </cell>
          <cell r="Q64">
            <v>196.06557377049182</v>
          </cell>
        </row>
        <row r="65">
          <cell r="C65" t="str">
            <v>Передаточные устройства</v>
          </cell>
          <cell r="F65">
            <v>3.39</v>
          </cell>
          <cell r="G65">
            <v>6.4</v>
          </cell>
          <cell r="H65">
            <v>6.4</v>
          </cell>
          <cell r="I65">
            <v>6.07</v>
          </cell>
          <cell r="J65">
            <v>1.55</v>
          </cell>
          <cell r="K65">
            <v>1.51</v>
          </cell>
          <cell r="L65">
            <v>1.51</v>
          </cell>
          <cell r="M65">
            <v>1.51</v>
          </cell>
          <cell r="N65">
            <v>94.84375</v>
          </cell>
          <cell r="O65">
            <v>94.84375</v>
          </cell>
          <cell r="P65">
            <v>100</v>
          </cell>
          <cell r="Q65">
            <v>179.05604719764011</v>
          </cell>
        </row>
        <row r="66">
          <cell r="C66" t="str">
            <v>Машины и оборудование</v>
          </cell>
          <cell r="F66">
            <v>3.67</v>
          </cell>
          <cell r="G66">
            <v>8.6300000000000008</v>
          </cell>
          <cell r="H66">
            <v>8.6300000000000008</v>
          </cell>
          <cell r="I66">
            <v>8.76</v>
          </cell>
          <cell r="J66">
            <v>2.13</v>
          </cell>
          <cell r="K66">
            <v>2.11</v>
          </cell>
          <cell r="L66">
            <v>2.11</v>
          </cell>
          <cell r="M66">
            <v>2.42</v>
          </cell>
          <cell r="N66">
            <v>101.50637311703359</v>
          </cell>
          <cell r="O66">
            <v>101.50637311703359</v>
          </cell>
          <cell r="P66">
            <v>100</v>
          </cell>
          <cell r="Q66">
            <v>238.69209809264308</v>
          </cell>
        </row>
        <row r="67">
          <cell r="C67" t="str">
            <v>Силовые машины</v>
          </cell>
          <cell r="F67">
            <v>2.56</v>
          </cell>
          <cell r="G67">
            <v>5.28</v>
          </cell>
          <cell r="H67">
            <v>5.28</v>
          </cell>
          <cell r="I67">
            <v>5.56</v>
          </cell>
          <cell r="J67">
            <v>1.3</v>
          </cell>
          <cell r="K67">
            <v>1.28</v>
          </cell>
          <cell r="L67">
            <v>1.28</v>
          </cell>
          <cell r="M67">
            <v>1.7</v>
          </cell>
          <cell r="N67">
            <v>105.3030303030303</v>
          </cell>
          <cell r="O67">
            <v>105.3030303030303</v>
          </cell>
          <cell r="P67">
            <v>100</v>
          </cell>
          <cell r="Q67">
            <v>217.1875</v>
          </cell>
        </row>
        <row r="68">
          <cell r="C68" t="str">
            <v>Рабочие машины</v>
          </cell>
          <cell r="F68">
            <v>7.41</v>
          </cell>
          <cell r="G68">
            <v>17.329999999999998</v>
          </cell>
          <cell r="H68">
            <v>17.329999999999998</v>
          </cell>
          <cell r="I68">
            <v>17.25</v>
          </cell>
          <cell r="J68">
            <v>4.34</v>
          </cell>
          <cell r="K68">
            <v>4.3</v>
          </cell>
          <cell r="L68">
            <v>4.3</v>
          </cell>
          <cell r="M68">
            <v>4.3</v>
          </cell>
          <cell r="N68">
            <v>99.538372763993095</v>
          </cell>
          <cell r="O68">
            <v>99.538372763993095</v>
          </cell>
          <cell r="P68">
            <v>100</v>
          </cell>
          <cell r="Q68">
            <v>232.7935222672065</v>
          </cell>
        </row>
        <row r="69">
          <cell r="C69" t="str">
            <v>Приборы и лабораторное оборудование</v>
          </cell>
          <cell r="F69">
            <v>7.84</v>
          </cell>
          <cell r="G69">
            <v>29.03</v>
          </cell>
          <cell r="H69">
            <v>29.03</v>
          </cell>
          <cell r="I69">
            <v>29.17</v>
          </cell>
          <cell r="J69">
            <v>7.26</v>
          </cell>
          <cell r="K69">
            <v>7.3</v>
          </cell>
          <cell r="L69">
            <v>7.3</v>
          </cell>
          <cell r="M69">
            <v>7.3</v>
          </cell>
          <cell r="N69">
            <v>100.48225973131244</v>
          </cell>
          <cell r="O69">
            <v>100.48225973131244</v>
          </cell>
          <cell r="P69">
            <v>100</v>
          </cell>
          <cell r="Q69">
            <v>372.06632653061229</v>
          </cell>
        </row>
        <row r="70">
          <cell r="C70" t="str">
            <v>Вычислительная техника</v>
          </cell>
          <cell r="F70">
            <v>4.34</v>
          </cell>
          <cell r="G70">
            <v>14.69</v>
          </cell>
          <cell r="H70">
            <v>14.69</v>
          </cell>
          <cell r="I70">
            <v>14.73</v>
          </cell>
          <cell r="J70">
            <v>3.68</v>
          </cell>
          <cell r="K70">
            <v>3.68</v>
          </cell>
          <cell r="L70">
            <v>3.68</v>
          </cell>
          <cell r="M70">
            <v>3.68</v>
          </cell>
          <cell r="N70">
            <v>100.2722940776038</v>
          </cell>
          <cell r="O70">
            <v>100.2722940776038</v>
          </cell>
          <cell r="P70">
            <v>100</v>
          </cell>
          <cell r="Q70">
            <v>339.40092165898619</v>
          </cell>
        </row>
        <row r="71">
          <cell r="C71" t="str">
            <v>Прочие машины</v>
          </cell>
          <cell r="F71" t="str">
            <v>0</v>
          </cell>
          <cell r="G71">
            <v>33.33</v>
          </cell>
          <cell r="H71">
            <v>33.33</v>
          </cell>
          <cell r="I71">
            <v>33.33</v>
          </cell>
          <cell r="J71">
            <v>8.33</v>
          </cell>
          <cell r="K71">
            <v>8.33</v>
          </cell>
          <cell r="L71">
            <v>8.33</v>
          </cell>
          <cell r="M71">
            <v>8.33</v>
          </cell>
          <cell r="N71">
            <v>100</v>
          </cell>
          <cell r="O71">
            <v>100</v>
          </cell>
          <cell r="P71">
            <v>100</v>
          </cell>
          <cell r="Q71" t="e">
            <v>#DIV/0!</v>
          </cell>
        </row>
        <row r="72">
          <cell r="C72" t="str">
            <v>Транспортные средства</v>
          </cell>
          <cell r="F72">
            <v>11.76</v>
          </cell>
          <cell r="G72">
            <v>82.14</v>
          </cell>
          <cell r="H72">
            <v>82.14</v>
          </cell>
          <cell r="I72">
            <v>85.71</v>
          </cell>
          <cell r="J72">
            <v>21.43</v>
          </cell>
          <cell r="K72">
            <v>21.43</v>
          </cell>
          <cell r="L72">
            <v>21.43</v>
          </cell>
          <cell r="M72">
            <v>21.43</v>
          </cell>
          <cell r="N72">
            <v>104.3462381300219</v>
          </cell>
          <cell r="O72">
            <v>104.3462381300219</v>
          </cell>
          <cell r="P72">
            <v>100</v>
          </cell>
          <cell r="Q72">
            <v>728.82653061224482</v>
          </cell>
        </row>
        <row r="73">
          <cell r="C73" t="str">
            <v>Инструмент</v>
          </cell>
          <cell r="F73">
            <v>1.83</v>
          </cell>
          <cell r="G73">
            <v>3.26</v>
          </cell>
          <cell r="H73">
            <v>3.26</v>
          </cell>
          <cell r="I73">
            <v>4.3499999999999996</v>
          </cell>
          <cell r="J73">
            <v>1.0900000000000001</v>
          </cell>
          <cell r="K73">
            <v>1.0900000000000001</v>
          </cell>
          <cell r="L73">
            <v>1.0900000000000001</v>
          </cell>
          <cell r="M73">
            <v>1.0900000000000001</v>
          </cell>
          <cell r="N73">
            <v>133.43558282208591</v>
          </cell>
          <cell r="O73">
            <v>133.43558282208591</v>
          </cell>
          <cell r="P73">
            <v>100</v>
          </cell>
          <cell r="Q73">
            <v>237.70491803278685</v>
          </cell>
        </row>
        <row r="74">
          <cell r="C74" t="str">
            <v>Производственный инвентарь</v>
          </cell>
          <cell r="F74">
            <v>4.55</v>
          </cell>
          <cell r="G74">
            <v>12.02</v>
          </cell>
          <cell r="H74">
            <v>12.02</v>
          </cell>
          <cell r="I74">
            <v>12.02</v>
          </cell>
          <cell r="J74">
            <v>3.01</v>
          </cell>
          <cell r="K74">
            <v>3.01</v>
          </cell>
          <cell r="L74">
            <v>3.01</v>
          </cell>
          <cell r="M74">
            <v>3.01</v>
          </cell>
          <cell r="N74">
            <v>100</v>
          </cell>
          <cell r="O74">
            <v>100</v>
          </cell>
          <cell r="P74">
            <v>100</v>
          </cell>
          <cell r="Q74">
            <v>264.17582417582418</v>
          </cell>
        </row>
        <row r="76">
          <cell r="E76">
            <v>27156</v>
          </cell>
          <cell r="F76">
            <v>26588</v>
          </cell>
          <cell r="G76">
            <v>28613</v>
          </cell>
          <cell r="H76">
            <v>28613</v>
          </cell>
          <cell r="I76">
            <v>28878</v>
          </cell>
          <cell r="J76">
            <v>7243</v>
          </cell>
          <cell r="K76">
            <v>7143</v>
          </cell>
          <cell r="L76">
            <v>7141</v>
          </cell>
          <cell r="M76">
            <v>7351</v>
          </cell>
          <cell r="N76">
            <v>100.92615244818788</v>
          </cell>
          <cell r="O76">
            <v>100.92615244818788</v>
          </cell>
          <cell r="P76">
            <v>106.34114007954042</v>
          </cell>
          <cell r="Q76">
            <v>108.61290807883255</v>
          </cell>
        </row>
        <row r="77">
          <cell r="C77" t="str">
            <v>Здания</v>
          </cell>
          <cell r="E77">
            <v>934</v>
          </cell>
          <cell r="F77">
            <v>1163</v>
          </cell>
          <cell r="G77">
            <v>1274</v>
          </cell>
          <cell r="H77">
            <v>1274</v>
          </cell>
          <cell r="I77">
            <v>1323</v>
          </cell>
          <cell r="J77">
            <v>318</v>
          </cell>
          <cell r="K77">
            <v>335</v>
          </cell>
          <cell r="L77">
            <v>335</v>
          </cell>
          <cell r="M77">
            <v>335</v>
          </cell>
          <cell r="N77">
            <v>103.84615384615385</v>
          </cell>
          <cell r="O77">
            <v>103.84615384615385</v>
          </cell>
          <cell r="P77">
            <v>141.64882226980728</v>
          </cell>
          <cell r="Q77">
            <v>113.75752364574376</v>
          </cell>
        </row>
        <row r="78">
          <cell r="C78" t="str">
            <v>Сооружения</v>
          </cell>
          <cell r="E78">
            <v>2694</v>
          </cell>
          <cell r="F78">
            <v>2679</v>
          </cell>
          <cell r="G78">
            <v>2725</v>
          </cell>
          <cell r="H78">
            <v>2725</v>
          </cell>
          <cell r="I78">
            <v>2756</v>
          </cell>
          <cell r="J78">
            <v>680</v>
          </cell>
          <cell r="K78">
            <v>692</v>
          </cell>
          <cell r="L78">
            <v>692</v>
          </cell>
          <cell r="M78">
            <v>692</v>
          </cell>
          <cell r="N78">
            <v>101.13761467889908</v>
          </cell>
          <cell r="O78">
            <v>101.13761467889908</v>
          </cell>
          <cell r="P78">
            <v>102.30141054194506</v>
          </cell>
          <cell r="Q78">
            <v>102.8742067935797</v>
          </cell>
        </row>
        <row r="79">
          <cell r="C79" t="str">
            <v>Передаточные устройства</v>
          </cell>
          <cell r="E79">
            <v>18741</v>
          </cell>
          <cell r="F79">
            <v>18900</v>
          </cell>
          <cell r="G79">
            <v>20019</v>
          </cell>
          <cell r="H79">
            <v>20019</v>
          </cell>
          <cell r="I79">
            <v>20207</v>
          </cell>
          <cell r="J79">
            <v>5088</v>
          </cell>
          <cell r="K79">
            <v>4971</v>
          </cell>
          <cell r="L79">
            <v>4969</v>
          </cell>
          <cell r="M79">
            <v>5179</v>
          </cell>
          <cell r="N79">
            <v>100.93910784754483</v>
          </cell>
          <cell r="O79">
            <v>100.93910784754483</v>
          </cell>
          <cell r="P79">
            <v>107.82242142895255</v>
          </cell>
          <cell r="Q79">
            <v>106.91534391534393</v>
          </cell>
        </row>
        <row r="80">
          <cell r="C80" t="str">
            <v>Машины и оборудование</v>
          </cell>
          <cell r="E80">
            <v>4747</v>
          </cell>
          <cell r="F80">
            <v>3803</v>
          </cell>
          <cell r="G80">
            <v>4494</v>
          </cell>
          <cell r="H80">
            <v>4494</v>
          </cell>
          <cell r="I80">
            <v>4488</v>
          </cell>
          <cell r="J80">
            <v>1131</v>
          </cell>
          <cell r="K80">
            <v>1119</v>
          </cell>
          <cell r="L80">
            <v>1119</v>
          </cell>
          <cell r="M80">
            <v>1119</v>
          </cell>
          <cell r="N80">
            <v>99.866488651535377</v>
          </cell>
          <cell r="O80">
            <v>99.866488651535377</v>
          </cell>
          <cell r="P80">
            <v>94.543922477354116</v>
          </cell>
          <cell r="Q80">
            <v>118.01209571391007</v>
          </cell>
        </row>
        <row r="81">
          <cell r="C81" t="str">
            <v>Силовые машины</v>
          </cell>
          <cell r="E81">
            <v>2521</v>
          </cell>
          <cell r="F81">
            <v>2050</v>
          </cell>
          <cell r="G81">
            <v>2069</v>
          </cell>
          <cell r="H81">
            <v>2069</v>
          </cell>
          <cell r="I81">
            <v>2066</v>
          </cell>
          <cell r="J81">
            <v>524</v>
          </cell>
          <cell r="K81">
            <v>514</v>
          </cell>
          <cell r="L81">
            <v>514</v>
          </cell>
          <cell r="M81">
            <v>514</v>
          </cell>
          <cell r="N81">
            <v>99.855002416626391</v>
          </cell>
          <cell r="O81">
            <v>99.855002416626391</v>
          </cell>
          <cell r="P81">
            <v>81.951606505355016</v>
          </cell>
          <cell r="Q81">
            <v>100.78048780487805</v>
          </cell>
        </row>
        <row r="82">
          <cell r="C82" t="str">
            <v>Рабочие машины</v>
          </cell>
          <cell r="E82">
            <v>1435</v>
          </cell>
          <cell r="F82">
            <v>1167</v>
          </cell>
          <cell r="G82">
            <v>1474</v>
          </cell>
          <cell r="H82">
            <v>1474</v>
          </cell>
          <cell r="I82">
            <v>1467</v>
          </cell>
          <cell r="J82">
            <v>369</v>
          </cell>
          <cell r="K82">
            <v>366</v>
          </cell>
          <cell r="L82">
            <v>366</v>
          </cell>
          <cell r="M82">
            <v>366</v>
          </cell>
          <cell r="N82">
            <v>99.525101763907728</v>
          </cell>
          <cell r="O82">
            <v>99.525101763907728</v>
          </cell>
          <cell r="P82">
            <v>102.22996515679444</v>
          </cell>
          <cell r="Q82">
            <v>125.70694087403599</v>
          </cell>
        </row>
        <row r="83">
          <cell r="C83" t="str">
            <v>Приборы и лабораторное оборудование</v>
          </cell>
          <cell r="E83">
            <v>673</v>
          </cell>
          <cell r="F83">
            <v>547</v>
          </cell>
          <cell r="G83">
            <v>620</v>
          </cell>
          <cell r="H83">
            <v>620</v>
          </cell>
          <cell r="I83">
            <v>623</v>
          </cell>
          <cell r="J83">
            <v>155</v>
          </cell>
          <cell r="K83">
            <v>156</v>
          </cell>
          <cell r="L83">
            <v>156</v>
          </cell>
          <cell r="M83">
            <v>156</v>
          </cell>
          <cell r="N83">
            <v>100.48387096774194</v>
          </cell>
          <cell r="O83">
            <v>100.48387096774194</v>
          </cell>
          <cell r="P83">
            <v>92.570579494799404</v>
          </cell>
          <cell r="Q83">
            <v>113.89396709323583</v>
          </cell>
        </row>
        <row r="84">
          <cell r="C84" t="str">
            <v>Вычислительная техника</v>
          </cell>
          <cell r="E84">
            <v>118</v>
          </cell>
          <cell r="F84">
            <v>39</v>
          </cell>
          <cell r="G84">
            <v>327</v>
          </cell>
          <cell r="H84">
            <v>327</v>
          </cell>
          <cell r="I84">
            <v>328</v>
          </cell>
          <cell r="J84">
            <v>82</v>
          </cell>
          <cell r="K84">
            <v>82</v>
          </cell>
          <cell r="L84">
            <v>82</v>
          </cell>
          <cell r="M84">
            <v>82</v>
          </cell>
          <cell r="N84">
            <v>100.3058103975535</v>
          </cell>
          <cell r="O84">
            <v>100.3058103975535</v>
          </cell>
          <cell r="P84">
            <v>277.96610169491527</v>
          </cell>
          <cell r="Q84">
            <v>841.02564102564111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4</v>
          </cell>
          <cell r="H85">
            <v>4</v>
          </cell>
          <cell r="I85">
            <v>4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100</v>
          </cell>
          <cell r="O85">
            <v>100</v>
          </cell>
          <cell r="P85">
            <v>100</v>
          </cell>
          <cell r="Q85">
            <v>100</v>
          </cell>
        </row>
        <row r="86">
          <cell r="C86" t="str">
            <v>Транспортные средства</v>
          </cell>
          <cell r="E86">
            <v>24</v>
          </cell>
          <cell r="F86">
            <v>22</v>
          </cell>
          <cell r="G86">
            <v>23</v>
          </cell>
          <cell r="H86">
            <v>23</v>
          </cell>
          <cell r="I86">
            <v>24</v>
          </cell>
          <cell r="J86">
            <v>6</v>
          </cell>
          <cell r="K86">
            <v>6</v>
          </cell>
          <cell r="L86">
            <v>6</v>
          </cell>
          <cell r="M86">
            <v>6</v>
          </cell>
          <cell r="N86">
            <v>104.34782608695652</v>
          </cell>
          <cell r="O86">
            <v>104.34782608695652</v>
          </cell>
          <cell r="P86">
            <v>100</v>
          </cell>
          <cell r="Q86">
            <v>109.09090909090908</v>
          </cell>
        </row>
        <row r="87">
          <cell r="C87" t="str">
            <v>Инструмент</v>
          </cell>
          <cell r="E87">
            <v>4</v>
          </cell>
          <cell r="F87">
            <v>6</v>
          </cell>
          <cell r="G87">
            <v>6</v>
          </cell>
          <cell r="H87">
            <v>6</v>
          </cell>
          <cell r="I87">
            <v>8</v>
          </cell>
          <cell r="J87">
            <v>2</v>
          </cell>
          <cell r="K87">
            <v>2</v>
          </cell>
          <cell r="L87">
            <v>2</v>
          </cell>
          <cell r="M87">
            <v>2</v>
          </cell>
          <cell r="N87">
            <v>133.33333333333331</v>
          </cell>
          <cell r="O87">
            <v>133.33333333333331</v>
          </cell>
          <cell r="P87">
            <v>200</v>
          </cell>
          <cell r="Q87">
            <v>133.33333333333331</v>
          </cell>
        </row>
        <row r="88">
          <cell r="C88" t="str">
            <v>Производственный инвентарь</v>
          </cell>
          <cell r="E88">
            <v>12</v>
          </cell>
          <cell r="F88">
            <v>15</v>
          </cell>
          <cell r="G88">
            <v>72</v>
          </cell>
          <cell r="H88">
            <v>72</v>
          </cell>
          <cell r="I88">
            <v>72</v>
          </cell>
          <cell r="J88">
            <v>18</v>
          </cell>
          <cell r="K88">
            <v>18</v>
          </cell>
          <cell r="L88">
            <v>18</v>
          </cell>
          <cell r="M88">
            <v>18</v>
          </cell>
          <cell r="N88">
            <v>100</v>
          </cell>
          <cell r="O88">
            <v>100</v>
          </cell>
          <cell r="P88">
            <v>600</v>
          </cell>
          <cell r="Q88">
            <v>480</v>
          </cell>
        </row>
      </sheetData>
      <sheetData sheetId="9">
        <row r="7">
          <cell r="D7">
            <v>426</v>
          </cell>
          <cell r="E7">
            <v>535</v>
          </cell>
          <cell r="F7">
            <v>564</v>
          </cell>
          <cell r="G7">
            <v>558</v>
          </cell>
          <cell r="H7">
            <v>558</v>
          </cell>
          <cell r="I7">
            <v>98.936170212765958</v>
          </cell>
          <cell r="J7">
            <v>100</v>
          </cell>
          <cell r="K7">
            <v>130.98591549295776</v>
          </cell>
          <cell r="L7">
            <v>104.29906542056075</v>
          </cell>
        </row>
        <row r="8">
          <cell r="D8">
            <v>74</v>
          </cell>
          <cell r="E8">
            <v>96</v>
          </cell>
          <cell r="F8">
            <v>96</v>
          </cell>
          <cell r="G8">
            <v>84</v>
          </cell>
          <cell r="H8">
            <v>84</v>
          </cell>
          <cell r="I8">
            <v>87.5</v>
          </cell>
          <cell r="J8">
            <v>100</v>
          </cell>
          <cell r="K8">
            <v>113.51351351351352</v>
          </cell>
          <cell r="L8">
            <v>87.5</v>
          </cell>
        </row>
        <row r="9">
          <cell r="D9">
            <v>426</v>
          </cell>
          <cell r="E9">
            <v>535</v>
          </cell>
          <cell r="F9">
            <v>564</v>
          </cell>
          <cell r="G9">
            <v>558</v>
          </cell>
          <cell r="H9">
            <v>558</v>
          </cell>
          <cell r="I9">
            <v>98.936170212765958</v>
          </cell>
          <cell r="J9">
            <v>100</v>
          </cell>
          <cell r="K9">
            <v>130.98591549295776</v>
          </cell>
          <cell r="L9">
            <v>104.29906542056075</v>
          </cell>
        </row>
        <row r="10">
          <cell r="D10">
            <v>352</v>
          </cell>
          <cell r="E10">
            <v>439</v>
          </cell>
          <cell r="F10">
            <v>468</v>
          </cell>
          <cell r="G10">
            <v>474</v>
          </cell>
          <cell r="H10">
            <v>474</v>
          </cell>
          <cell r="I10">
            <v>101.28205128205127</v>
          </cell>
          <cell r="J10">
            <v>100</v>
          </cell>
          <cell r="K10">
            <v>134.65909090909091</v>
          </cell>
          <cell r="L10">
            <v>107.97266514806378</v>
          </cell>
        </row>
        <row r="11">
          <cell r="D11">
            <v>282</v>
          </cell>
          <cell r="E11">
            <v>315</v>
          </cell>
          <cell r="F11">
            <v>370</v>
          </cell>
          <cell r="G11">
            <v>370</v>
          </cell>
          <cell r="H11">
            <v>392</v>
          </cell>
          <cell r="I11">
            <v>105.94594594594595</v>
          </cell>
          <cell r="J11">
            <v>105.94594594594595</v>
          </cell>
          <cell r="K11">
            <v>139.00709219858157</v>
          </cell>
          <cell r="L11">
            <v>124.44444444444444</v>
          </cell>
        </row>
        <row r="12">
          <cell r="D12">
            <v>66.197183098591552</v>
          </cell>
          <cell r="E12">
            <v>58.878504672897193</v>
          </cell>
          <cell r="F12">
            <v>65.60283687943263</v>
          </cell>
          <cell r="G12">
            <v>66.308243727598565</v>
          </cell>
          <cell r="H12">
            <v>70.25089605734766</v>
          </cell>
          <cell r="I12">
            <v>107.08514966579482</v>
          </cell>
          <cell r="J12">
            <v>105.94594594594594</v>
          </cell>
          <cell r="K12">
            <v>106.12369404407838</v>
          </cell>
          <cell r="L12">
            <v>119.31501393866984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279</v>
          </cell>
          <cell r="E14">
            <v>312</v>
          </cell>
          <cell r="F14">
            <v>367</v>
          </cell>
          <cell r="G14">
            <v>367</v>
          </cell>
          <cell r="H14">
            <v>389</v>
          </cell>
          <cell r="I14">
            <v>105.99455040871935</v>
          </cell>
          <cell r="J14">
            <v>105.99455040871935</v>
          </cell>
          <cell r="K14">
            <v>139.42652329749103</v>
          </cell>
          <cell r="L14">
            <v>124.67948717948718</v>
          </cell>
        </row>
        <row r="16">
          <cell r="D16">
            <v>1997</v>
          </cell>
          <cell r="E16">
            <v>1963</v>
          </cell>
          <cell r="F16">
            <v>2181</v>
          </cell>
          <cell r="G16">
            <v>2181</v>
          </cell>
          <cell r="H16">
            <v>2307.7188683460722</v>
          </cell>
          <cell r="I16">
            <v>105.8101269301271</v>
          </cell>
          <cell r="J16">
            <v>105.8101269301271</v>
          </cell>
          <cell r="K16">
            <v>115.55928234081483</v>
          </cell>
          <cell r="L16">
            <v>117.56081856067613</v>
          </cell>
        </row>
        <row r="17">
          <cell r="D17">
            <v>6.1198900687184672</v>
          </cell>
          <cell r="E17">
            <v>5.8713316587346531</v>
          </cell>
          <cell r="F17">
            <v>6.4667862318969762</v>
          </cell>
          <cell r="G17">
            <v>6.4666437628558393</v>
          </cell>
          <cell r="H17">
            <v>6.7039608312985806</v>
          </cell>
          <cell r="I17">
            <v>103.66758063273774</v>
          </cell>
          <cell r="J17">
            <v>103.6698645718801</v>
          </cell>
          <cell r="K17">
            <v>109.54381134336977</v>
          </cell>
          <cell r="L17">
            <v>114.1812662094338</v>
          </cell>
        </row>
        <row r="18">
          <cell r="D18">
            <v>1.7864500000000001</v>
          </cell>
          <cell r="E18">
            <v>1.7368300000000001</v>
          </cell>
          <cell r="F18">
            <v>1.85808</v>
          </cell>
          <cell r="G18">
            <v>1.85805</v>
          </cell>
          <cell r="H18">
            <v>1.9087000000000001</v>
          </cell>
          <cell r="I18">
            <v>102.72431757513132</v>
          </cell>
          <cell r="J18">
            <v>102.72597615779986</v>
          </cell>
          <cell r="K18">
            <v>106.84318060958884</v>
          </cell>
          <cell r="L18">
            <v>109.89561442397932</v>
          </cell>
        </row>
        <row r="19">
          <cell r="D19">
            <v>3567.5406500000004</v>
          </cell>
          <cell r="E19">
            <v>3409.3972900000003</v>
          </cell>
          <cell r="F19">
            <v>4052.4724799999999</v>
          </cell>
          <cell r="G19">
            <v>4052.4070499999998</v>
          </cell>
          <cell r="H19">
            <v>4404.743004012148</v>
          </cell>
          <cell r="I19">
            <v>108.69273081435331</v>
          </cell>
          <cell r="J19">
            <v>108.69448576278013</v>
          </cell>
          <cell r="K19">
            <v>123.46721274254149</v>
          </cell>
          <cell r="L19">
            <v>129.19418387911452</v>
          </cell>
        </row>
        <row r="21">
          <cell r="D21">
            <v>12</v>
          </cell>
          <cell r="E21">
            <v>12</v>
          </cell>
          <cell r="F21">
            <v>10.6</v>
          </cell>
          <cell r="G21">
            <v>10.6</v>
          </cell>
          <cell r="H21">
            <v>10.199999999999999</v>
          </cell>
          <cell r="I21">
            <v>96.226415094339629</v>
          </cell>
          <cell r="J21">
            <v>96.226415094339629</v>
          </cell>
          <cell r="K21">
            <v>85</v>
          </cell>
          <cell r="L21">
            <v>85</v>
          </cell>
        </row>
        <row r="22">
          <cell r="D22">
            <v>428.10487800000004</v>
          </cell>
          <cell r="E22">
            <v>409.12767480000002</v>
          </cell>
          <cell r="F22">
            <v>429.56208287999993</v>
          </cell>
          <cell r="G22">
            <v>429.55514729999993</v>
          </cell>
          <cell r="H22">
            <v>449.28378640923904</v>
          </cell>
          <cell r="I22">
            <v>104.59111833079282</v>
          </cell>
          <cell r="J22">
            <v>104.59280705475069</v>
          </cell>
          <cell r="K22">
            <v>104.94713083116025</v>
          </cell>
          <cell r="L22">
            <v>109.81505629724735</v>
          </cell>
        </row>
        <row r="24">
          <cell r="D24">
            <v>75</v>
          </cell>
          <cell r="E24">
            <v>75</v>
          </cell>
          <cell r="F24">
            <v>75</v>
          </cell>
          <cell r="G24">
            <v>75</v>
          </cell>
          <cell r="H24">
            <v>75</v>
          </cell>
          <cell r="I24">
            <v>100</v>
          </cell>
          <cell r="J24">
            <v>100</v>
          </cell>
          <cell r="K24">
            <v>100</v>
          </cell>
          <cell r="L24">
            <v>100</v>
          </cell>
        </row>
        <row r="25">
          <cell r="D25">
            <v>2996.7341460000002</v>
          </cell>
          <cell r="E25">
            <v>2863.8937236000002</v>
          </cell>
          <cell r="F25">
            <v>3361.5259221599995</v>
          </cell>
          <cell r="G25">
            <v>3361.4716479749995</v>
          </cell>
          <cell r="H25">
            <v>3640.5200928160402</v>
          </cell>
          <cell r="I25">
            <v>108.29962871375893</v>
          </cell>
          <cell r="J25">
            <v>108.30137731517515</v>
          </cell>
          <cell r="K25">
            <v>121.48291825203637</v>
          </cell>
          <cell r="L25">
            <v>127.11784878105735</v>
          </cell>
        </row>
        <row r="27">
          <cell r="D27">
            <v>10.6</v>
          </cell>
          <cell r="E27">
            <v>10.6</v>
          </cell>
          <cell r="F27">
            <v>10.199999999999999</v>
          </cell>
          <cell r="G27">
            <v>10.199999999999999</v>
          </cell>
          <cell r="H27">
            <v>10</v>
          </cell>
          <cell r="I27">
            <v>98.039215686274517</v>
          </cell>
          <cell r="J27">
            <v>98.039215686274517</v>
          </cell>
          <cell r="K27">
            <v>94.339622641509436</v>
          </cell>
          <cell r="L27">
            <v>94.339622641509436</v>
          </cell>
        </row>
        <row r="28">
          <cell r="D28">
            <v>378.15930890000004</v>
          </cell>
          <cell r="E28">
            <v>361.39611274000004</v>
          </cell>
          <cell r="F28">
            <v>413.35219295999997</v>
          </cell>
          <cell r="G28">
            <v>413.34551909999993</v>
          </cell>
          <cell r="H28">
            <v>440.4743004012148</v>
          </cell>
          <cell r="I28">
            <v>106.56150079838562</v>
          </cell>
          <cell r="J28">
            <v>106.56322133605896</v>
          </cell>
          <cell r="K28">
            <v>116.4785025873033</v>
          </cell>
          <cell r="L28">
            <v>121.88130554633445</v>
          </cell>
        </row>
        <row r="30">
          <cell r="D30">
            <v>33</v>
          </cell>
          <cell r="E30">
            <v>69</v>
          </cell>
          <cell r="F30">
            <v>33</v>
          </cell>
          <cell r="G30">
            <v>33</v>
          </cell>
          <cell r="H30">
            <v>33</v>
          </cell>
          <cell r="I30">
            <v>100</v>
          </cell>
          <cell r="J30">
            <v>100</v>
          </cell>
          <cell r="K30">
            <v>100</v>
          </cell>
          <cell r="L30">
            <v>47.826086956521742</v>
          </cell>
        </row>
        <row r="31">
          <cell r="D31">
            <v>1177.2884145</v>
          </cell>
          <cell r="E31">
            <v>2352.4841301000001</v>
          </cell>
          <cell r="F31">
            <v>1337.3159184000001</v>
          </cell>
          <cell r="G31">
            <v>1337.2943265000001</v>
          </cell>
          <cell r="H31">
            <v>1453.565191324009</v>
          </cell>
          <cell r="I31">
            <v>108.69273081435331</v>
          </cell>
          <cell r="J31">
            <v>108.69448576278013</v>
          </cell>
          <cell r="K31">
            <v>123.46721274254151</v>
          </cell>
          <cell r="L31">
            <v>61.788522724793914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8547.8273974000003</v>
          </cell>
          <cell r="E35">
            <v>9396.2989312400005</v>
          </cell>
          <cell r="F35">
            <v>9594.2285963999984</v>
          </cell>
          <cell r="G35">
            <v>9594.0736908749986</v>
          </cell>
          <cell r="H35">
            <v>10388.586374962651</v>
          </cell>
          <cell r="I35">
            <v>108.27953775106751</v>
          </cell>
          <cell r="J35">
            <v>108.28128602809586</v>
          </cell>
          <cell r="K35">
            <v>121.53481688367451</v>
          </cell>
          <cell r="L35">
            <v>110.56040735808841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28618.126126495205</v>
          </cell>
          <cell r="E39">
            <v>35179.743198562559</v>
          </cell>
          <cell r="F39">
            <v>42252.982738545594</v>
          </cell>
          <cell r="G39">
            <v>42252.300534613489</v>
          </cell>
          <cell r="H39">
            <v>48493.921198325654</v>
          </cell>
          <cell r="I39">
            <v>114.77040922388355</v>
          </cell>
          <cell r="J39">
            <v>114.77226230225965</v>
          </cell>
          <cell r="K39">
            <v>169.45176977687947</v>
          </cell>
          <cell r="L39">
            <v>137.84614891761663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2</v>
          </cell>
          <cell r="E42">
            <v>2</v>
          </cell>
          <cell r="H42">
            <v>2</v>
          </cell>
          <cell r="I42">
            <v>0</v>
          </cell>
          <cell r="J42">
            <v>0</v>
          </cell>
          <cell r="K42">
            <v>100</v>
          </cell>
          <cell r="L42">
            <v>100</v>
          </cell>
        </row>
        <row r="43">
          <cell r="D43">
            <v>2564.3482192199999</v>
          </cell>
          <cell r="E43">
            <v>5384.0792876005198</v>
          </cell>
          <cell r="F43">
            <v>0</v>
          </cell>
          <cell r="G43">
            <v>0</v>
          </cell>
          <cell r="H43">
            <v>3116.5759124887954</v>
          </cell>
          <cell r="I43">
            <v>0</v>
          </cell>
          <cell r="J43">
            <v>0</v>
          </cell>
          <cell r="K43">
            <v>121.53481688367451</v>
          </cell>
          <cell r="L43">
            <v>57.885030030412779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61.544357261279998</v>
          </cell>
          <cell r="E46">
            <v>129.21790290241248</v>
          </cell>
          <cell r="F46">
            <v>0</v>
          </cell>
          <cell r="G46">
            <v>0</v>
          </cell>
          <cell r="H46">
            <v>74.79782189973109</v>
          </cell>
          <cell r="I46">
            <v>0</v>
          </cell>
          <cell r="J46">
            <v>0</v>
          </cell>
          <cell r="K46">
            <v>121.53481688367451</v>
          </cell>
          <cell r="L46">
            <v>57.885030030412779</v>
          </cell>
        </row>
        <row r="47">
          <cell r="D47">
            <v>30</v>
          </cell>
          <cell r="E47">
            <v>57.3</v>
          </cell>
          <cell r="H47">
            <v>30</v>
          </cell>
          <cell r="I47">
            <v>0</v>
          </cell>
          <cell r="J47">
            <v>0</v>
          </cell>
          <cell r="K47">
            <v>100</v>
          </cell>
          <cell r="L47">
            <v>52.356020942408378</v>
          </cell>
        </row>
      </sheetData>
      <sheetData sheetId="10"/>
      <sheetData sheetId="11">
        <row r="6">
          <cell r="D6">
            <v>2489</v>
          </cell>
          <cell r="E6">
            <v>2511</v>
          </cell>
          <cell r="F6">
            <v>3066</v>
          </cell>
          <cell r="G6">
            <v>3066</v>
          </cell>
          <cell r="I6">
            <v>122.92889758643184</v>
          </cell>
          <cell r="J6">
            <v>122.92889758643184</v>
          </cell>
          <cell r="K6">
            <v>151.42627561269586</v>
          </cell>
          <cell r="L6">
            <v>150.09956192751892</v>
          </cell>
        </row>
        <row r="7">
          <cell r="D7">
            <v>4553</v>
          </cell>
          <cell r="E7">
            <v>5432</v>
          </cell>
          <cell r="F7">
            <v>5653</v>
          </cell>
          <cell r="G7">
            <v>5653</v>
          </cell>
          <cell r="I7">
            <v>109.03944808066512</v>
          </cell>
          <cell r="J7">
            <v>109.03944808066512</v>
          </cell>
          <cell r="K7">
            <v>135.38326378212167</v>
          </cell>
          <cell r="L7">
            <v>113.47569955817379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2407</v>
          </cell>
          <cell r="E9">
            <v>2024</v>
          </cell>
          <cell r="F9">
            <v>3511</v>
          </cell>
          <cell r="G9">
            <v>3511</v>
          </cell>
          <cell r="I9">
            <v>95.101110794645408</v>
          </cell>
          <cell r="J9">
            <v>95.101110794645408</v>
          </cell>
          <cell r="K9">
            <v>138.72039883672622</v>
          </cell>
          <cell r="L9">
            <v>164.97035573122528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209</v>
          </cell>
          <cell r="E11">
            <v>263</v>
          </cell>
          <cell r="F11">
            <v>227</v>
          </cell>
          <cell r="G11">
            <v>227</v>
          </cell>
          <cell r="I11">
            <v>108.81057268722468</v>
          </cell>
          <cell r="J11">
            <v>108.81057268722468</v>
          </cell>
          <cell r="K11">
            <v>118.18181818181819</v>
          </cell>
          <cell r="L11">
            <v>93.916349809885929</v>
          </cell>
        </row>
        <row r="12">
          <cell r="D12">
            <v>9658</v>
          </cell>
          <cell r="E12">
            <v>10230</v>
          </cell>
          <cell r="F12">
            <v>12457</v>
          </cell>
          <cell r="G12">
            <v>12457</v>
          </cell>
          <cell r="I12">
            <v>108.52532712531107</v>
          </cell>
          <cell r="J12">
            <v>108.52532712531107</v>
          </cell>
          <cell r="K12">
            <v>139.97722095671983</v>
          </cell>
          <cell r="L12">
            <v>132.15053763440861</v>
          </cell>
        </row>
      </sheetData>
      <sheetData sheetId="12"/>
      <sheetData sheetId="13">
        <row r="6">
          <cell r="D6">
            <v>12500</v>
          </cell>
          <cell r="E6">
            <v>19213</v>
          </cell>
          <cell r="F6">
            <v>17400</v>
          </cell>
          <cell r="G6">
            <v>17400</v>
          </cell>
          <cell r="H6">
            <v>19000</v>
          </cell>
          <cell r="I6">
            <v>109.19540229885058</v>
          </cell>
          <cell r="J6">
            <v>109.19540229885058</v>
          </cell>
          <cell r="K6">
            <v>152</v>
          </cell>
          <cell r="L6">
            <v>98.891375631083122</v>
          </cell>
        </row>
        <row r="8">
          <cell r="H8">
            <v>3.9350156608169522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74.765297555522096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H11">
            <v>1.21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22.99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97.755297555522091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15022</v>
          </cell>
          <cell r="E6">
            <v>15923</v>
          </cell>
          <cell r="F6">
            <v>22678</v>
          </cell>
          <cell r="G6">
            <v>22678</v>
          </cell>
          <cell r="H6">
            <v>26641</v>
          </cell>
          <cell r="I6">
            <v>117.47508598641856</v>
          </cell>
          <cell r="J6">
            <v>117.47508598641856</v>
          </cell>
          <cell r="K6">
            <v>177.34655838104115</v>
          </cell>
          <cell r="L6">
            <v>167.31143628713184</v>
          </cell>
        </row>
        <row r="7">
          <cell r="D7">
            <v>15022</v>
          </cell>
          <cell r="E7">
            <v>15923</v>
          </cell>
          <cell r="F7">
            <v>22678</v>
          </cell>
          <cell r="G7">
            <v>22678</v>
          </cell>
          <cell r="H7">
            <v>26641</v>
          </cell>
          <cell r="I7">
            <v>117.47508598641856</v>
          </cell>
          <cell r="J7">
            <v>117.47508598641856</v>
          </cell>
          <cell r="K7">
            <v>177.34655838104115</v>
          </cell>
          <cell r="L7">
            <v>167.31143628713184</v>
          </cell>
        </row>
        <row r="9">
          <cell r="B9" t="str">
            <v>договор № ___ от ____</v>
          </cell>
          <cell r="D9">
            <v>15022</v>
          </cell>
          <cell r="E9">
            <v>15923</v>
          </cell>
          <cell r="F9">
            <v>22678</v>
          </cell>
          <cell r="G9">
            <v>22678</v>
          </cell>
          <cell r="H9">
            <v>26641</v>
          </cell>
          <cell r="I9">
            <v>117.47508598641856</v>
          </cell>
          <cell r="J9">
            <v>117.47508598641856</v>
          </cell>
          <cell r="K9">
            <v>177.34655838104115</v>
          </cell>
          <cell r="L9">
            <v>167.31143628713184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5386</v>
          </cell>
          <cell r="E25">
            <v>6348</v>
          </cell>
          <cell r="F25">
            <v>3507</v>
          </cell>
          <cell r="G25">
            <v>3507</v>
          </cell>
          <cell r="H25">
            <v>3773</v>
          </cell>
          <cell r="I25">
            <v>107.58483033932136</v>
          </cell>
          <cell r="J25">
            <v>107.58483033932136</v>
          </cell>
          <cell r="K25">
            <v>70.051986632008905</v>
          </cell>
          <cell r="L25">
            <v>59.436042848141149</v>
          </cell>
        </row>
        <row r="27">
          <cell r="B27" t="str">
            <v>договор № ___ от ____</v>
          </cell>
          <cell r="D27">
            <v>5386</v>
          </cell>
          <cell r="E27">
            <v>6348</v>
          </cell>
          <cell r="F27">
            <v>3507</v>
          </cell>
          <cell r="G27">
            <v>3507</v>
          </cell>
          <cell r="H27">
            <v>3773</v>
          </cell>
          <cell r="I27">
            <v>107.58483033932136</v>
          </cell>
          <cell r="J27">
            <v>107.58483033932136</v>
          </cell>
          <cell r="K27">
            <v>70.051986632008905</v>
          </cell>
          <cell r="L27">
            <v>59.436042848141149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20408</v>
          </cell>
          <cell r="E31">
            <v>22271</v>
          </cell>
          <cell r="F31">
            <v>26185</v>
          </cell>
          <cell r="G31">
            <v>26185</v>
          </cell>
          <cell r="H31">
            <v>30414</v>
          </cell>
          <cell r="I31">
            <v>116.15046782509071</v>
          </cell>
          <cell r="J31">
            <v>116.15046782509071</v>
          </cell>
          <cell r="K31">
            <v>149.0297922383379</v>
          </cell>
          <cell r="L31">
            <v>136.56324368012213</v>
          </cell>
        </row>
      </sheetData>
      <sheetData sheetId="15">
        <row r="6">
          <cell r="D6">
            <v>536</v>
          </cell>
          <cell r="E6">
            <v>568</v>
          </cell>
          <cell r="F6">
            <v>800</v>
          </cell>
          <cell r="G6">
            <v>800</v>
          </cell>
          <cell r="I6">
            <v>108.5</v>
          </cell>
          <cell r="J6">
            <v>108.5</v>
          </cell>
          <cell r="K6">
            <v>161.94029850746267</v>
          </cell>
          <cell r="L6">
            <v>152.81690140845069</v>
          </cell>
        </row>
        <row r="8">
          <cell r="B8" t="str">
            <v>договор № ___ от ____</v>
          </cell>
          <cell r="D8">
            <v>536</v>
          </cell>
          <cell r="E8">
            <v>568</v>
          </cell>
          <cell r="F8">
            <v>800</v>
          </cell>
          <cell r="G8">
            <v>800</v>
          </cell>
          <cell r="H8">
            <v>868</v>
          </cell>
          <cell r="I8">
            <v>108.5</v>
          </cell>
          <cell r="J8">
            <v>108.5</v>
          </cell>
          <cell r="K8">
            <v>161.94029850746267</v>
          </cell>
          <cell r="L8">
            <v>152.81690140845069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1522</v>
          </cell>
          <cell r="E13">
            <v>2312</v>
          </cell>
          <cell r="F13">
            <v>3885</v>
          </cell>
          <cell r="G13">
            <v>3885</v>
          </cell>
          <cell r="I13">
            <v>116.52509652509653</v>
          </cell>
          <cell r="J13">
            <v>116.52509652509653</v>
          </cell>
          <cell r="K13">
            <v>297.43758212877793</v>
          </cell>
          <cell r="L13">
            <v>195.80449826989619</v>
          </cell>
        </row>
        <row r="15">
          <cell r="B15" t="str">
            <v>договор № ___ от ____</v>
          </cell>
          <cell r="D15">
            <v>1522</v>
          </cell>
          <cell r="E15">
            <v>2312</v>
          </cell>
          <cell r="F15">
            <v>3885</v>
          </cell>
          <cell r="G15">
            <v>3885</v>
          </cell>
          <cell r="H15">
            <v>4527</v>
          </cell>
          <cell r="I15">
            <v>116.52509652509653</v>
          </cell>
          <cell r="J15">
            <v>116.52509652509653</v>
          </cell>
          <cell r="K15">
            <v>297.43758212877793</v>
          </cell>
          <cell r="L15">
            <v>195.80449826989619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35</v>
          </cell>
          <cell r="G27">
            <v>35</v>
          </cell>
          <cell r="I27">
            <v>151.42857142857142</v>
          </cell>
          <cell r="J27">
            <v>151.42857142857142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F29">
            <v>35</v>
          </cell>
          <cell r="G29">
            <v>35</v>
          </cell>
          <cell r="H29">
            <v>53</v>
          </cell>
          <cell r="I29">
            <v>151.42857142857142</v>
          </cell>
          <cell r="J29">
            <v>151.42857142857142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68</v>
          </cell>
          <cell r="E34">
            <v>143</v>
          </cell>
          <cell r="F34">
            <v>1168</v>
          </cell>
          <cell r="G34">
            <v>1168</v>
          </cell>
          <cell r="I34">
            <v>108.56164383561644</v>
          </cell>
          <cell r="J34">
            <v>108.56164383561644</v>
          </cell>
          <cell r="K34">
            <v>1864.7058823529412</v>
          </cell>
          <cell r="L34">
            <v>886.71328671328661</v>
          </cell>
        </row>
        <row r="36">
          <cell r="B36" t="str">
            <v>договор № ___ от ____</v>
          </cell>
          <cell r="D36">
            <v>68</v>
          </cell>
          <cell r="E36">
            <v>143</v>
          </cell>
          <cell r="F36">
            <v>1168</v>
          </cell>
          <cell r="G36">
            <v>1168</v>
          </cell>
          <cell r="H36">
            <v>1268</v>
          </cell>
          <cell r="I36">
            <v>108.56164383561644</v>
          </cell>
          <cell r="J36">
            <v>108.56164383561644</v>
          </cell>
          <cell r="K36">
            <v>1864.7058823529412</v>
          </cell>
          <cell r="L36">
            <v>886.71328671328661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368</v>
          </cell>
          <cell r="E70">
            <v>434</v>
          </cell>
          <cell r="F70">
            <v>414</v>
          </cell>
          <cell r="G70">
            <v>414</v>
          </cell>
          <cell r="I70">
            <v>108.45410628019323</v>
          </cell>
          <cell r="J70">
            <v>108.45410628019323</v>
          </cell>
          <cell r="K70">
            <v>122.01086956521738</v>
          </cell>
          <cell r="L70">
            <v>103.45622119815667</v>
          </cell>
        </row>
        <row r="72">
          <cell r="B72" t="str">
            <v>геодозия и гидрометеорология</v>
          </cell>
          <cell r="D72">
            <v>332</v>
          </cell>
          <cell r="E72">
            <v>361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здравоохранение</v>
          </cell>
          <cell r="D73">
            <v>24</v>
          </cell>
          <cell r="E73">
            <v>29</v>
          </cell>
          <cell r="F73">
            <v>52</v>
          </cell>
          <cell r="G73">
            <v>52</v>
          </cell>
          <cell r="H73">
            <v>56</v>
          </cell>
          <cell r="I73">
            <v>107.69230769230769</v>
          </cell>
          <cell r="J73">
            <v>107.69230769230769</v>
          </cell>
          <cell r="K73">
            <v>233.33333333333334</v>
          </cell>
          <cell r="L73">
            <v>193.10344827586206</v>
          </cell>
        </row>
        <row r="74">
          <cell r="B74" t="str">
            <v>коммунальное хозяйство</v>
          </cell>
          <cell r="D74">
            <v>12</v>
          </cell>
          <cell r="E74">
            <v>44</v>
          </cell>
          <cell r="F74">
            <v>330</v>
          </cell>
          <cell r="G74">
            <v>330</v>
          </cell>
          <cell r="H74">
            <v>358</v>
          </cell>
          <cell r="I74">
            <v>108.4848484848485</v>
          </cell>
          <cell r="J74">
            <v>108.4848484848485</v>
          </cell>
          <cell r="K74">
            <v>2983.333333333333</v>
          </cell>
          <cell r="L74">
            <v>813.63636363636363</v>
          </cell>
        </row>
        <row r="75">
          <cell r="B75" t="str">
            <v>наука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пассажирский транспорт</v>
          </cell>
          <cell r="F76">
            <v>32</v>
          </cell>
          <cell r="G76">
            <v>32</v>
          </cell>
          <cell r="H76">
            <v>35</v>
          </cell>
          <cell r="I76">
            <v>109.375</v>
          </cell>
          <cell r="J76">
            <v>109.375</v>
          </cell>
          <cell r="K76">
            <v>0</v>
          </cell>
          <cell r="L76">
            <v>0</v>
          </cell>
        </row>
        <row r="77">
          <cell r="B77" t="str">
            <v>реклама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2494</v>
          </cell>
          <cell r="E84">
            <v>3457</v>
          </cell>
          <cell r="F84">
            <v>6302</v>
          </cell>
          <cell r="G84">
            <v>6302</v>
          </cell>
          <cell r="I84">
            <v>113.69406537607109</v>
          </cell>
          <cell r="J84">
            <v>113.69406537607109</v>
          </cell>
          <cell r="K84">
            <v>287.28949478749001</v>
          </cell>
          <cell r="L84">
            <v>207.26063060457042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10424</v>
          </cell>
          <cell r="F8">
            <v>4512</v>
          </cell>
          <cell r="G8">
            <v>11072</v>
          </cell>
          <cell r="H8">
            <v>11072</v>
          </cell>
          <cell r="I8">
            <v>6949.8</v>
          </cell>
          <cell r="J8">
            <v>62.769147398843927</v>
          </cell>
          <cell r="K8">
            <v>62.769147398843927</v>
          </cell>
          <cell r="L8">
            <v>66.671143514965465</v>
          </cell>
          <cell r="M8">
            <v>154.02925531914894</v>
          </cell>
        </row>
        <row r="9">
          <cell r="E9">
            <v>43.723500000000001</v>
          </cell>
          <cell r="F9">
            <v>26.932860000000002</v>
          </cell>
          <cell r="G9">
            <v>46.4923</v>
          </cell>
          <cell r="H9">
            <v>46.4923</v>
          </cell>
          <cell r="I9">
            <v>26.932860000000002</v>
          </cell>
          <cell r="J9">
            <v>57.929721695850709</v>
          </cell>
          <cell r="K9">
            <v>57.929721695850709</v>
          </cell>
          <cell r="L9">
            <v>61.598133726714465</v>
          </cell>
          <cell r="M9">
            <v>100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10424</v>
          </cell>
          <cell r="F11">
            <v>4512</v>
          </cell>
          <cell r="G11">
            <v>11072</v>
          </cell>
          <cell r="H11">
            <v>11072</v>
          </cell>
          <cell r="I11">
            <v>6949.8</v>
          </cell>
          <cell r="J11">
            <v>62.769147398843927</v>
          </cell>
          <cell r="K11">
            <v>62.769147398843927</v>
          </cell>
          <cell r="L11">
            <v>66.671143514965465</v>
          </cell>
          <cell r="M11">
            <v>154.02925531914894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E12">
            <v>43.723500000000001</v>
          </cell>
          <cell r="F12">
            <v>26.932860000000002</v>
          </cell>
          <cell r="G12">
            <v>46.4923</v>
          </cell>
          <cell r="H12">
            <v>46.4923</v>
          </cell>
          <cell r="I12">
            <v>26.932860000000002</v>
          </cell>
          <cell r="J12">
            <v>57.929721695850709</v>
          </cell>
          <cell r="K12">
            <v>57.929721695850709</v>
          </cell>
          <cell r="L12">
            <v>61.598133726714465</v>
          </cell>
          <cell r="M12">
            <v>100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10424</v>
          </cell>
          <cell r="F20">
            <v>4512</v>
          </cell>
          <cell r="G20">
            <v>11072</v>
          </cell>
          <cell r="H20">
            <v>11072</v>
          </cell>
          <cell r="I20">
            <v>6949.8</v>
          </cell>
          <cell r="J20">
            <v>62.769147398843927</v>
          </cell>
          <cell r="K20">
            <v>62.769147398843927</v>
          </cell>
          <cell r="L20">
            <v>66.671143514965465</v>
          </cell>
          <cell r="M20">
            <v>154.02925531914894</v>
          </cell>
        </row>
      </sheetData>
      <sheetData sheetId="17">
        <row r="6">
          <cell r="D6">
            <v>15</v>
          </cell>
          <cell r="E6">
            <v>22.071000000000002</v>
          </cell>
          <cell r="F6">
            <v>20</v>
          </cell>
          <cell r="G6">
            <v>20</v>
          </cell>
          <cell r="H6">
            <v>22</v>
          </cell>
          <cell r="I6">
            <v>110.00000000000001</v>
          </cell>
          <cell r="J6">
            <v>110.00000000000001</v>
          </cell>
          <cell r="K6">
            <v>146.66666666666666</v>
          </cell>
          <cell r="L6">
            <v>99.678310905713374</v>
          </cell>
        </row>
        <row r="7">
          <cell r="D7">
            <v>58</v>
          </cell>
          <cell r="E7">
            <v>74.123999999999995</v>
          </cell>
          <cell r="F7">
            <v>66</v>
          </cell>
          <cell r="G7">
            <v>66</v>
          </cell>
          <cell r="H7">
            <v>66</v>
          </cell>
          <cell r="I7">
            <v>100</v>
          </cell>
          <cell r="J7">
            <v>100</v>
          </cell>
          <cell r="K7">
            <v>113.79310344827587</v>
          </cell>
          <cell r="L7">
            <v>89.039987048729159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D6">
            <v>2</v>
          </cell>
          <cell r="E6">
            <v>2</v>
          </cell>
          <cell r="F6">
            <v>3</v>
          </cell>
          <cell r="G6">
            <v>3</v>
          </cell>
          <cell r="I6">
            <v>2966.666666666667</v>
          </cell>
          <cell r="J6">
            <v>2966.666666666667</v>
          </cell>
          <cell r="K6">
            <v>4450</v>
          </cell>
          <cell r="L6">
            <v>4450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227</v>
          </cell>
          <cell r="E8">
            <v>227</v>
          </cell>
          <cell r="F8">
            <v>233</v>
          </cell>
          <cell r="G8">
            <v>233</v>
          </cell>
          <cell r="I8">
            <v>96.137339055793987</v>
          </cell>
          <cell r="J8">
            <v>96.137339055793987</v>
          </cell>
          <cell r="K8">
            <v>98.678414096916299</v>
          </cell>
          <cell r="L8">
            <v>98.678414096916299</v>
          </cell>
        </row>
        <row r="9">
          <cell r="D9">
            <v>1</v>
          </cell>
          <cell r="E9">
            <v>1</v>
          </cell>
          <cell r="F9">
            <v>5</v>
          </cell>
          <cell r="G9">
            <v>5</v>
          </cell>
          <cell r="I9">
            <v>200</v>
          </cell>
          <cell r="J9">
            <v>200</v>
          </cell>
          <cell r="K9">
            <v>1000</v>
          </cell>
          <cell r="L9">
            <v>1000</v>
          </cell>
        </row>
        <row r="10">
          <cell r="E10">
            <v>163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230</v>
          </cell>
          <cell r="E11">
            <v>393</v>
          </cell>
          <cell r="F11">
            <v>241</v>
          </cell>
          <cell r="G11">
            <v>241</v>
          </cell>
          <cell r="I11">
            <v>134.02489626556016</v>
          </cell>
          <cell r="J11">
            <v>134.02489626556016</v>
          </cell>
          <cell r="K11">
            <v>140.43478260869566</v>
          </cell>
          <cell r="L11">
            <v>82.188295165394393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168</v>
          </cell>
          <cell r="F6">
            <v>346</v>
          </cell>
          <cell r="G6">
            <v>734</v>
          </cell>
          <cell r="H6">
            <v>734</v>
          </cell>
          <cell r="I6">
            <v>797</v>
          </cell>
          <cell r="J6">
            <v>108.58310626702999</v>
          </cell>
          <cell r="K6">
            <v>108.58310626702999</v>
          </cell>
          <cell r="L6">
            <v>474.40476190476187</v>
          </cell>
          <cell r="M6">
            <v>230.34682080924856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168</v>
          </cell>
          <cell r="F8">
            <v>346</v>
          </cell>
          <cell r="G8">
            <v>734</v>
          </cell>
          <cell r="H8">
            <v>734</v>
          </cell>
          <cell r="I8">
            <v>797</v>
          </cell>
          <cell r="J8">
            <v>108.58310626702999</v>
          </cell>
          <cell r="K8">
            <v>108.58310626702999</v>
          </cell>
          <cell r="L8">
            <v>474.40476190476187</v>
          </cell>
          <cell r="M8">
            <v>230.34682080924856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168</v>
          </cell>
          <cell r="F88">
            <v>346</v>
          </cell>
          <cell r="G88">
            <v>734</v>
          </cell>
          <cell r="H88">
            <v>734</v>
          </cell>
          <cell r="J88">
            <v>108.58310626702999</v>
          </cell>
          <cell r="K88">
            <v>108.58310626702999</v>
          </cell>
          <cell r="L88">
            <v>474.40476190476187</v>
          </cell>
          <cell r="M88">
            <v>230.34682080924856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36</v>
          </cell>
          <cell r="E8">
            <v>11</v>
          </cell>
          <cell r="F8">
            <v>182</v>
          </cell>
          <cell r="G8">
            <v>182</v>
          </cell>
          <cell r="I8">
            <v>108.24175824175823</v>
          </cell>
          <cell r="J8">
            <v>108.24175824175823</v>
          </cell>
          <cell r="K8">
            <v>547.22222222222229</v>
          </cell>
          <cell r="L8">
            <v>1790.909090909091</v>
          </cell>
        </row>
        <row r="9">
          <cell r="D9">
            <v>136</v>
          </cell>
          <cell r="E9">
            <v>51</v>
          </cell>
          <cell r="F9">
            <v>208</v>
          </cell>
          <cell r="G9">
            <v>208</v>
          </cell>
          <cell r="I9">
            <v>108.17307692307692</v>
          </cell>
          <cell r="J9">
            <v>108.17307692307692</v>
          </cell>
          <cell r="K9">
            <v>165.44117647058823</v>
          </cell>
          <cell r="L9">
            <v>441.1764705882353</v>
          </cell>
        </row>
        <row r="10">
          <cell r="D10">
            <v>52</v>
          </cell>
          <cell r="E10">
            <v>55</v>
          </cell>
          <cell r="F10">
            <v>247</v>
          </cell>
          <cell r="G10">
            <v>247</v>
          </cell>
          <cell r="I10">
            <v>108.50202429149797</v>
          </cell>
          <cell r="J10">
            <v>108.50202429149797</v>
          </cell>
          <cell r="K10">
            <v>515.38461538461547</v>
          </cell>
          <cell r="L10">
            <v>487.27272727272731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224</v>
          </cell>
          <cell r="E13">
            <v>117</v>
          </cell>
          <cell r="F13">
            <v>637</v>
          </cell>
          <cell r="G13">
            <v>637</v>
          </cell>
          <cell r="I13">
            <v>108.32025117739403</v>
          </cell>
          <cell r="J13">
            <v>108.32025117739403</v>
          </cell>
          <cell r="K13">
            <v>308.03571428571428</v>
          </cell>
          <cell r="L13">
            <v>589.74358974358984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603</v>
          </cell>
          <cell r="E6">
            <v>676</v>
          </cell>
          <cell r="F6">
            <v>656</v>
          </cell>
          <cell r="G6">
            <v>656</v>
          </cell>
          <cell r="I6">
            <v>61.128048780487809</v>
          </cell>
          <cell r="J6">
            <v>61.128048780487809</v>
          </cell>
          <cell r="K6">
            <v>66.500829187396349</v>
          </cell>
          <cell r="L6">
            <v>59.319526627218934</v>
          </cell>
        </row>
        <row r="8">
          <cell r="B8" t="str">
            <v>договор № ___ от ____</v>
          </cell>
          <cell r="D8">
            <v>603</v>
          </cell>
          <cell r="E8">
            <v>676</v>
          </cell>
          <cell r="F8">
            <v>656</v>
          </cell>
          <cell r="G8">
            <v>656</v>
          </cell>
          <cell r="H8">
            <v>401</v>
          </cell>
          <cell r="I8">
            <v>61.128048780487809</v>
          </cell>
          <cell r="J8">
            <v>61.128048780487809</v>
          </cell>
          <cell r="K8">
            <v>66.500829187396349</v>
          </cell>
          <cell r="L8">
            <v>59.319526627218934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5</v>
          </cell>
          <cell r="E12">
            <v>4</v>
          </cell>
          <cell r="F12">
            <v>5</v>
          </cell>
          <cell r="G12">
            <v>5</v>
          </cell>
          <cell r="I12">
            <v>80</v>
          </cell>
          <cell r="J12">
            <v>80</v>
          </cell>
          <cell r="K12">
            <v>80</v>
          </cell>
          <cell r="L12">
            <v>100</v>
          </cell>
        </row>
        <row r="14">
          <cell r="B14" t="str">
            <v>договор № ___ от ____</v>
          </cell>
          <cell r="D14">
            <v>5</v>
          </cell>
          <cell r="E14">
            <v>4</v>
          </cell>
          <cell r="F14">
            <v>5</v>
          </cell>
          <cell r="G14">
            <v>5</v>
          </cell>
          <cell r="H14">
            <v>4</v>
          </cell>
          <cell r="I14">
            <v>80</v>
          </cell>
          <cell r="J14">
            <v>80</v>
          </cell>
          <cell r="K14">
            <v>80</v>
          </cell>
          <cell r="L14">
            <v>100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22</v>
          </cell>
          <cell r="E30">
            <v>22</v>
          </cell>
          <cell r="F30">
            <v>22</v>
          </cell>
          <cell r="G30">
            <v>22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D32">
            <v>22</v>
          </cell>
          <cell r="E32">
            <v>22</v>
          </cell>
          <cell r="F32">
            <v>22</v>
          </cell>
          <cell r="G32">
            <v>22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H38">
            <v>1044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630</v>
          </cell>
          <cell r="E42">
            <v>702</v>
          </cell>
          <cell r="F42">
            <v>683</v>
          </cell>
          <cell r="G42">
            <v>683</v>
          </cell>
          <cell r="I42">
            <v>212.15226939970719</v>
          </cell>
          <cell r="J42">
            <v>212.15226939970719</v>
          </cell>
          <cell r="K42">
            <v>229.99999999999997</v>
          </cell>
          <cell r="L42">
            <v>206.41025641025644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118</v>
          </cell>
          <cell r="H6">
            <v>125</v>
          </cell>
          <cell r="I6">
            <v>108</v>
          </cell>
          <cell r="J6">
            <v>108</v>
          </cell>
          <cell r="K6">
            <v>182</v>
          </cell>
          <cell r="L6">
            <v>168.5185185185185</v>
          </cell>
          <cell r="M6">
            <v>168.5185185185185</v>
          </cell>
          <cell r="N6">
            <v>154.23728813559322</v>
          </cell>
          <cell r="O6">
            <v>145.6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118</v>
          </cell>
          <cell r="H8">
            <v>125</v>
          </cell>
          <cell r="I8">
            <v>108</v>
          </cell>
          <cell r="J8">
            <v>108</v>
          </cell>
          <cell r="K8">
            <v>182</v>
          </cell>
          <cell r="L8">
            <v>168.5185185185185</v>
          </cell>
          <cell r="M8">
            <v>168.5185185185185</v>
          </cell>
          <cell r="N8">
            <v>154.23728813559322</v>
          </cell>
          <cell r="O8">
            <v>145.6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118</v>
          </cell>
          <cell r="H9">
            <v>125</v>
          </cell>
          <cell r="I9">
            <v>108</v>
          </cell>
          <cell r="J9">
            <v>108</v>
          </cell>
          <cell r="K9">
            <v>182</v>
          </cell>
          <cell r="L9">
            <v>168.5185185185185</v>
          </cell>
          <cell r="M9">
            <v>168.5185185185185</v>
          </cell>
          <cell r="N9">
            <v>154.23728813559322</v>
          </cell>
          <cell r="O9">
            <v>145.6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118</v>
          </cell>
          <cell r="H42">
            <v>125</v>
          </cell>
          <cell r="I42">
            <v>108</v>
          </cell>
          <cell r="J42">
            <v>108</v>
          </cell>
          <cell r="K42">
            <v>182</v>
          </cell>
          <cell r="L42">
            <v>168.5185185185185</v>
          </cell>
          <cell r="M42">
            <v>168.5185185185185</v>
          </cell>
          <cell r="N42">
            <v>154.23728813559322</v>
          </cell>
          <cell r="O42">
            <v>145.6</v>
          </cell>
        </row>
      </sheetData>
      <sheetData sheetId="26">
        <row r="6">
          <cell r="D6">
            <v>328</v>
          </cell>
          <cell r="E6">
            <v>394</v>
          </cell>
          <cell r="F6">
            <v>444</v>
          </cell>
          <cell r="G6">
            <v>444</v>
          </cell>
          <cell r="I6">
            <v>108.55855855855856</v>
          </cell>
          <cell r="J6">
            <v>108.55855855855856</v>
          </cell>
          <cell r="K6">
            <v>146.95121951219511</v>
          </cell>
          <cell r="L6">
            <v>122.33502538071066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328</v>
          </cell>
          <cell r="E18">
            <v>394</v>
          </cell>
          <cell r="F18">
            <v>444</v>
          </cell>
          <cell r="G18">
            <v>444</v>
          </cell>
          <cell r="I18">
            <v>108.55855855855856</v>
          </cell>
          <cell r="J18">
            <v>108.55855855855856</v>
          </cell>
          <cell r="K18">
            <v>146.95121951219511</v>
          </cell>
          <cell r="L18">
            <v>122.33502538071066</v>
          </cell>
        </row>
      </sheetData>
      <sheetData sheetId="27">
        <row r="6">
          <cell r="E6">
            <v>16</v>
          </cell>
          <cell r="F6">
            <v>11</v>
          </cell>
          <cell r="G6">
            <v>8</v>
          </cell>
          <cell r="H6">
            <v>8</v>
          </cell>
          <cell r="J6">
            <v>112.5</v>
          </cell>
          <cell r="K6">
            <v>112.5</v>
          </cell>
          <cell r="L6">
            <v>56.25</v>
          </cell>
          <cell r="M6">
            <v>81.818181818181827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Дезинфекция</v>
          </cell>
          <cell r="E8">
            <v>16</v>
          </cell>
          <cell r="F8">
            <v>11</v>
          </cell>
          <cell r="G8">
            <v>8</v>
          </cell>
          <cell r="H8">
            <v>8</v>
          </cell>
          <cell r="I8">
            <v>9</v>
          </cell>
          <cell r="J8">
            <v>112.5</v>
          </cell>
          <cell r="K8">
            <v>112.5</v>
          </cell>
          <cell r="L8">
            <v>56.25</v>
          </cell>
          <cell r="M8">
            <v>81.818181818181827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Дезинфекция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44</v>
          </cell>
          <cell r="F11">
            <v>49</v>
          </cell>
          <cell r="G11">
            <v>56</v>
          </cell>
          <cell r="H11">
            <v>56</v>
          </cell>
          <cell r="J11">
            <v>108.92857142857142</v>
          </cell>
          <cell r="K11">
            <v>108.92857142857142</v>
          </cell>
          <cell r="L11">
            <v>138.63636363636365</v>
          </cell>
          <cell r="M11">
            <v>124.48979591836735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Техническая и методическая литература</v>
          </cell>
          <cell r="E13">
            <v>44</v>
          </cell>
          <cell r="F13">
            <v>49</v>
          </cell>
          <cell r="G13">
            <v>56</v>
          </cell>
          <cell r="H13">
            <v>56</v>
          </cell>
          <cell r="I13">
            <v>61</v>
          </cell>
          <cell r="J13">
            <v>108.92857142857142</v>
          </cell>
          <cell r="K13">
            <v>108.92857142857142</v>
          </cell>
          <cell r="L13">
            <v>138.63636363636365</v>
          </cell>
          <cell r="M13">
            <v>124.48979591836735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Техническая и методическая литература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6272</v>
          </cell>
          <cell r="F20">
            <v>6312</v>
          </cell>
          <cell r="G20">
            <v>6799</v>
          </cell>
          <cell r="H20">
            <v>6799</v>
          </cell>
          <cell r="J20">
            <v>1.4119723488748344</v>
          </cell>
          <cell r="K20">
            <v>1.4119723488748344</v>
          </cell>
          <cell r="L20">
            <v>1.5306122448979591</v>
          </cell>
          <cell r="M20">
            <v>1.520912547528517</v>
          </cell>
        </row>
        <row r="22">
          <cell r="A22" t="str">
            <v>Лицензии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Энергия</v>
          </cell>
          <cell r="B23" t="str">
            <v>тыс.руб.</v>
          </cell>
          <cell r="E23">
            <v>6196</v>
          </cell>
          <cell r="F23">
            <v>6251</v>
          </cell>
          <cell r="G23">
            <v>6711</v>
          </cell>
          <cell r="H23">
            <v>6711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76</v>
          </cell>
          <cell r="F26">
            <v>60</v>
          </cell>
          <cell r="G26">
            <v>88</v>
          </cell>
          <cell r="H26">
            <v>88</v>
          </cell>
          <cell r="J26">
            <v>109.09090909090908</v>
          </cell>
          <cell r="K26">
            <v>109.09090909090908</v>
          </cell>
          <cell r="L26">
            <v>126.31578947368421</v>
          </cell>
          <cell r="M26">
            <v>160</v>
          </cell>
        </row>
        <row r="29">
          <cell r="E29">
            <v>6332</v>
          </cell>
          <cell r="F29">
            <v>6372</v>
          </cell>
          <cell r="G29">
            <v>6863</v>
          </cell>
          <cell r="H29">
            <v>6863</v>
          </cell>
          <cell r="J29">
            <v>2.4187673029287482</v>
          </cell>
          <cell r="K29">
            <v>2.4187673029287482</v>
          </cell>
          <cell r="L29">
            <v>1.4570887367040652</v>
          </cell>
          <cell r="M29">
            <v>2.6216045483259633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E9">
            <v>28059</v>
          </cell>
          <cell r="H9">
            <v>27797</v>
          </cell>
          <cell r="I9">
            <v>0</v>
          </cell>
          <cell r="J9">
            <v>0</v>
          </cell>
          <cell r="K9">
            <v>0</v>
          </cell>
          <cell r="L9">
            <v>99.066253252075981</v>
          </cell>
        </row>
        <row r="11">
          <cell r="D11">
            <v>152611</v>
          </cell>
          <cell r="E11">
            <v>112612</v>
          </cell>
          <cell r="F11">
            <v>147012</v>
          </cell>
          <cell r="G11">
            <v>147012</v>
          </cell>
          <cell r="H11">
            <v>129534</v>
          </cell>
          <cell r="I11">
            <v>88.111174597992004</v>
          </cell>
          <cell r="J11">
            <v>88.111174597992004</v>
          </cell>
          <cell r="K11">
            <v>84.878547417944972</v>
          </cell>
          <cell r="L11">
            <v>115.02681774588854</v>
          </cell>
        </row>
        <row r="12">
          <cell r="D12">
            <v>2.2000000000000002</v>
          </cell>
          <cell r="E12">
            <v>2.2000000000000002</v>
          </cell>
          <cell r="F12">
            <v>2.2000000000000002</v>
          </cell>
          <cell r="G12">
            <v>2.2000000000000002</v>
          </cell>
          <cell r="H12">
            <v>2.2000000000000002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</row>
        <row r="13">
          <cell r="D13">
            <v>3357.442</v>
          </cell>
          <cell r="E13">
            <v>2477.4640000000004</v>
          </cell>
          <cell r="F13">
            <v>3234.2640000000001</v>
          </cell>
          <cell r="G13">
            <v>3234.2640000000001</v>
          </cell>
          <cell r="H13">
            <v>2850</v>
          </cell>
          <cell r="I13">
            <v>88.118966169737533</v>
          </cell>
          <cell r="J13">
            <v>88.118966169737533</v>
          </cell>
          <cell r="K13">
            <v>84.886053132116658</v>
          </cell>
          <cell r="L13">
            <v>115.03698943758616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139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H8">
            <v>139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2159</v>
          </cell>
          <cell r="G20">
            <v>2159</v>
          </cell>
          <cell r="H20">
            <v>1603.2</v>
          </cell>
          <cell r="I20">
            <v>74.256600277906443</v>
          </cell>
          <cell r="J20">
            <v>74.256600277906443</v>
          </cell>
          <cell r="K20">
            <v>0</v>
          </cell>
          <cell r="L20">
            <v>0</v>
          </cell>
        </row>
        <row r="21">
          <cell r="F21">
            <v>17992</v>
          </cell>
          <cell r="G21">
            <v>17992</v>
          </cell>
          <cell r="H21">
            <v>13360</v>
          </cell>
          <cell r="I21">
            <v>74.255224544241884</v>
          </cell>
          <cell r="J21">
            <v>74.255224544241884</v>
          </cell>
          <cell r="K21">
            <v>0</v>
          </cell>
          <cell r="L21">
            <v>0</v>
          </cell>
        </row>
        <row r="22">
          <cell r="F22">
            <v>12</v>
          </cell>
          <cell r="G22">
            <v>12</v>
          </cell>
          <cell r="H22">
            <v>12</v>
          </cell>
          <cell r="I22">
            <v>100</v>
          </cell>
          <cell r="J22">
            <v>100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2159</v>
          </cell>
          <cell r="G39">
            <v>2159</v>
          </cell>
          <cell r="H39">
            <v>1742.2</v>
          </cell>
          <cell r="I39">
            <v>80.69476609541455</v>
          </cell>
          <cell r="J39">
            <v>80.69476609541455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E6">
            <v>17992</v>
          </cell>
          <cell r="F6" t="str">
            <v>январь 2005</v>
          </cell>
          <cell r="G6" t="str">
            <v>январь 2006</v>
          </cell>
          <cell r="H6">
            <v>365</v>
          </cell>
          <cell r="I6">
            <v>12</v>
          </cell>
          <cell r="J6">
            <v>2159.04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17992</v>
          </cell>
          <cell r="H23">
            <v>365</v>
          </cell>
          <cell r="I23">
            <v>12</v>
          </cell>
          <cell r="J23">
            <v>2159.04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E28">
            <v>13360</v>
          </cell>
          <cell r="F28" t="str">
            <v>январь 2006</v>
          </cell>
          <cell r="G28" t="str">
            <v>январь 2007</v>
          </cell>
          <cell r="H28">
            <v>365</v>
          </cell>
          <cell r="I28">
            <v>12</v>
          </cell>
          <cell r="J28">
            <v>1603.2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13360</v>
          </cell>
          <cell r="H44">
            <v>365</v>
          </cell>
          <cell r="I44">
            <v>12.000000000000002</v>
          </cell>
          <cell r="J44">
            <v>1603.2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28720</v>
          </cell>
          <cell r="H7">
            <v>29934.700000000004</v>
          </cell>
          <cell r="I7">
            <v>28444</v>
          </cell>
          <cell r="J7">
            <v>65648</v>
          </cell>
          <cell r="K7">
            <v>29524</v>
          </cell>
          <cell r="L7">
            <v>103.79693432709887</v>
          </cell>
          <cell r="M7">
            <v>44.97319034852547</v>
          </cell>
          <cell r="N7">
            <v>102.79944289693594</v>
          </cell>
          <cell r="O7">
            <v>98.628013643029647</v>
          </cell>
        </row>
        <row r="9">
          <cell r="B9" t="str">
            <v>ГРУ-6 кВ. Замена МВ-10 кВ на вакуумные</v>
          </cell>
          <cell r="C9" t="str">
            <v>1.1</v>
          </cell>
          <cell r="D9" t="str">
            <v>&lt;Статья расходов 1&gt;</v>
          </cell>
          <cell r="E9" t="str">
            <v>ГРУ-6 кВ. Замена МВ-10 кВ на вакуумные</v>
          </cell>
          <cell r="F9" t="str">
            <v xml:space="preserve">тыс. руб. </v>
          </cell>
          <cell r="G9">
            <v>2020</v>
          </cell>
          <cell r="H9">
            <v>183.5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Реконструкция участка химводоподготовки</v>
          </cell>
          <cell r="C10" t="str">
            <v>1.1</v>
          </cell>
          <cell r="D10" t="str">
            <v>&lt;Статья расходов 1&gt;</v>
          </cell>
          <cell r="E10" t="str">
            <v>Реконструкция участка химводоподготовки</v>
          </cell>
          <cell r="F10" t="str">
            <v xml:space="preserve">тыс. руб. </v>
          </cell>
          <cell r="G10">
            <v>8800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200</v>
          </cell>
          <cell r="H11">
            <v>193.6</v>
          </cell>
          <cell r="L11">
            <v>0</v>
          </cell>
          <cell r="M11">
            <v>0</v>
          </cell>
        </row>
        <row r="12">
          <cell r="G12">
            <v>14000</v>
          </cell>
          <cell r="H12">
            <v>15838</v>
          </cell>
          <cell r="L12">
            <v>0</v>
          </cell>
          <cell r="M12">
            <v>0</v>
          </cell>
        </row>
        <row r="13">
          <cell r="H13">
            <v>162.5</v>
          </cell>
          <cell r="L13">
            <v>0</v>
          </cell>
          <cell r="M13">
            <v>0</v>
          </cell>
        </row>
        <row r="14">
          <cell r="H14">
            <v>660.6</v>
          </cell>
          <cell r="L14">
            <v>0</v>
          </cell>
          <cell r="M14">
            <v>0</v>
          </cell>
        </row>
        <row r="15">
          <cell r="G15">
            <v>1500</v>
          </cell>
          <cell r="H15">
            <v>2347</v>
          </cell>
          <cell r="I15">
            <v>1200</v>
          </cell>
          <cell r="J15">
            <v>1200</v>
          </cell>
          <cell r="K15">
            <v>1200</v>
          </cell>
          <cell r="L15">
            <v>100</v>
          </cell>
          <cell r="M15">
            <v>100</v>
          </cell>
        </row>
        <row r="16">
          <cell r="G16">
            <v>700</v>
          </cell>
          <cell r="H16">
            <v>7752.1</v>
          </cell>
          <cell r="I16">
            <v>4893</v>
          </cell>
          <cell r="J16">
            <v>4893</v>
          </cell>
          <cell r="K16">
            <v>1500</v>
          </cell>
          <cell r="L16">
            <v>30.656039239730227</v>
          </cell>
          <cell r="M16">
            <v>30.656039239730227</v>
          </cell>
        </row>
        <row r="17">
          <cell r="G17">
            <v>1300</v>
          </cell>
          <cell r="H17">
            <v>2358.1999999999998</v>
          </cell>
          <cell r="I17">
            <v>1000</v>
          </cell>
          <cell r="J17">
            <v>1000</v>
          </cell>
          <cell r="K17">
            <v>5380</v>
          </cell>
          <cell r="L17">
            <v>538</v>
          </cell>
          <cell r="M17">
            <v>538</v>
          </cell>
        </row>
        <row r="18">
          <cell r="G18">
            <v>200</v>
          </cell>
          <cell r="H18">
            <v>439.2</v>
          </cell>
          <cell r="L18">
            <v>0</v>
          </cell>
          <cell r="M18">
            <v>0</v>
          </cell>
        </row>
        <row r="19">
          <cell r="J19">
            <v>9534</v>
          </cell>
          <cell r="L19">
            <v>0</v>
          </cell>
          <cell r="M19">
            <v>0</v>
          </cell>
        </row>
        <row r="20">
          <cell r="J20">
            <v>27670</v>
          </cell>
          <cell r="L20">
            <v>0</v>
          </cell>
          <cell r="M20">
            <v>0</v>
          </cell>
        </row>
        <row r="21">
          <cell r="I21">
            <v>1195</v>
          </cell>
          <cell r="J21">
            <v>1195</v>
          </cell>
          <cell r="L21">
            <v>0</v>
          </cell>
          <cell r="M21">
            <v>0</v>
          </cell>
        </row>
        <row r="22">
          <cell r="I22">
            <v>600</v>
          </cell>
          <cell r="J22">
            <v>600</v>
          </cell>
          <cell r="L22">
            <v>0</v>
          </cell>
          <cell r="M22">
            <v>0</v>
          </cell>
        </row>
        <row r="23">
          <cell r="I23">
            <v>19556</v>
          </cell>
          <cell r="J23">
            <v>19556</v>
          </cell>
          <cell r="K23">
            <v>444</v>
          </cell>
          <cell r="L23">
            <v>2.2704029453876049</v>
          </cell>
          <cell r="M23">
            <v>2.2704029453876049</v>
          </cell>
        </row>
        <row r="24">
          <cell r="K24">
            <v>21000</v>
          </cell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7">
          <cell r="A27" t="str">
            <v xml:space="preserve"> - </v>
          </cell>
          <cell r="B27" t="str">
            <v>Исполнительный аппарат</v>
          </cell>
          <cell r="C27" t="str">
            <v>1</v>
          </cell>
          <cell r="D27" t="str">
            <v>Исполнительный аппарат</v>
          </cell>
          <cell r="F27" t="str">
            <v xml:space="preserve">тыс. руб. </v>
          </cell>
          <cell r="G27">
            <v>0</v>
          </cell>
          <cell r="H27">
            <v>0</v>
          </cell>
          <cell r="I27">
            <v>830</v>
          </cell>
          <cell r="J27">
            <v>830</v>
          </cell>
          <cell r="K27">
            <v>650</v>
          </cell>
          <cell r="L27">
            <v>78.313253012048193</v>
          </cell>
          <cell r="M27">
            <v>78.313253012048193</v>
          </cell>
          <cell r="N27">
            <v>0</v>
          </cell>
          <cell r="O27">
            <v>0</v>
          </cell>
        </row>
        <row r="29">
          <cell r="B29" t="str">
            <v>Оборудование не входящее в сметы строек</v>
          </cell>
          <cell r="C29" t="str">
            <v>1.1</v>
          </cell>
          <cell r="D29" t="str">
            <v>Исполнительный аппарат</v>
          </cell>
          <cell r="E29" t="str">
            <v>Оборудование не входящее в сметы строек</v>
          </cell>
          <cell r="F29" t="str">
            <v xml:space="preserve">тыс. руб. </v>
          </cell>
          <cell r="I29">
            <v>830</v>
          </cell>
          <cell r="J29">
            <v>830</v>
          </cell>
          <cell r="K29">
            <v>650</v>
          </cell>
          <cell r="L29">
            <v>78.313253012048193</v>
          </cell>
          <cell r="M29">
            <v>78.313253012048193</v>
          </cell>
          <cell r="N29">
            <v>0</v>
          </cell>
          <cell r="O29">
            <v>0</v>
          </cell>
        </row>
        <row r="30">
          <cell r="B30" t="str">
            <v>договор № ___ от ____</v>
          </cell>
          <cell r="C30" t="str">
            <v>1.1</v>
          </cell>
          <cell r="D30" t="str">
            <v>Исполнительный аппарат</v>
          </cell>
          <cell r="E30" t="str">
            <v>договор № ___ от ____</v>
          </cell>
          <cell r="F30" t="str">
            <v xml:space="preserve">тыс. руб. 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A32" t="str">
            <v xml:space="preserve"> - </v>
          </cell>
          <cell r="B32" t="str">
            <v>&lt;Статья расходов 3&gt;</v>
          </cell>
          <cell r="C32" t="str">
            <v>1</v>
          </cell>
          <cell r="D32" t="str">
            <v>&lt;Статья расходов 3&gt;</v>
          </cell>
          <cell r="F32" t="str">
            <v xml:space="preserve">тыс. руб. 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4">
          <cell r="B34" t="str">
            <v>договор № ___ от ____</v>
          </cell>
          <cell r="C34" t="str">
            <v>1.1</v>
          </cell>
          <cell r="D34" t="str">
            <v>&lt;Статья расходов 3&gt;</v>
          </cell>
          <cell r="E34" t="str">
            <v>договор № ___ от ____</v>
          </cell>
          <cell r="F34" t="str">
            <v xml:space="preserve">тыс. руб. 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договор № ___ от ____</v>
          </cell>
          <cell r="C35" t="str">
            <v>1.1</v>
          </cell>
          <cell r="D35" t="str">
            <v>&lt;Статья расходов 3&gt;</v>
          </cell>
          <cell r="E35" t="str">
            <v>договор № ___ от ____</v>
          </cell>
          <cell r="F35" t="str">
            <v xml:space="preserve">тыс. руб. 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7">
          <cell r="A37" t="str">
            <v xml:space="preserve"> - </v>
          </cell>
          <cell r="B37" t="str">
            <v>&lt;Статья расходов&gt;</v>
          </cell>
          <cell r="C37" t="str">
            <v>1</v>
          </cell>
          <cell r="D37" t="str">
            <v>&lt;Статья расходов&gt;</v>
          </cell>
          <cell r="F37" t="str">
            <v xml:space="preserve">тыс. руб. 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&lt;Статья расходов&gt;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B41" t="str">
            <v>Выкуп земельных площадей</v>
          </cell>
          <cell r="C41" t="str">
            <v>1</v>
          </cell>
          <cell r="D41" t="str">
            <v>Выкуп земельных площадей</v>
          </cell>
          <cell r="F41" t="str">
            <v>тыс.руб.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Выкуп земельных площадей</v>
          </cell>
          <cell r="E44" t="str">
            <v>договор № ___ от ____</v>
          </cell>
          <cell r="F44" t="str">
            <v>тыс.руб.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 xml:space="preserve"> - площадь</v>
          </cell>
          <cell r="C45" t="str">
            <v>1.2</v>
          </cell>
          <cell r="D45" t="str">
            <v>Выкуп земельных площадей</v>
          </cell>
          <cell r="E45" t="str">
            <v>договор № ___ от ____</v>
          </cell>
          <cell r="F45" t="str">
            <v>га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договор № ___ от ____</v>
          </cell>
          <cell r="C46" t="str">
            <v>1.1</v>
          </cell>
          <cell r="D46" t="str">
            <v>Выкуп земельных площадей</v>
          </cell>
          <cell r="E46" t="str">
            <v>договор № ___ от ____</v>
          </cell>
          <cell r="F46" t="str">
            <v>тыс.руб.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 xml:space="preserve"> - площадь</v>
          </cell>
          <cell r="C47" t="str">
            <v>1.2</v>
          </cell>
          <cell r="D47" t="str">
            <v>Выкуп земельных площадей</v>
          </cell>
          <cell r="E47" t="str">
            <v>договор № ___ от ____</v>
          </cell>
          <cell r="F47" t="str">
            <v>га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договор № ___ от ____</v>
          </cell>
          <cell r="C48" t="str">
            <v>1.1</v>
          </cell>
          <cell r="D48" t="str">
            <v>Выкуп земельных площадей</v>
          </cell>
          <cell r="E48" t="str">
            <v>договор № ___ от ____</v>
          </cell>
          <cell r="F48" t="str">
            <v>тыс.руб.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 xml:space="preserve"> - площадь</v>
          </cell>
          <cell r="C49" t="str">
            <v>1.2</v>
          </cell>
          <cell r="D49" t="str">
            <v>Выкуп земельных площадей</v>
          </cell>
          <cell r="E49" t="str">
            <v>договор № ___ от ____</v>
          </cell>
          <cell r="F49" t="str">
            <v>га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1">
          <cell r="B51" t="str">
            <v>Прочие</v>
          </cell>
          <cell r="C51" t="str">
            <v>1</v>
          </cell>
          <cell r="D51" t="str">
            <v>Прочие расходы на капитальные вложения</v>
          </cell>
          <cell r="F51" t="str">
            <v xml:space="preserve">тыс. руб.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B53" t="str">
            <v>договор № ___ от ____</v>
          </cell>
          <cell r="C53" t="str">
            <v>1.1</v>
          </cell>
          <cell r="D53" t="str">
            <v>Прочие расходы на капитальные вложения</v>
          </cell>
          <cell r="E53" t="str">
            <v>договор № ___ от ____</v>
          </cell>
          <cell r="F53" t="str">
            <v xml:space="preserve">тыс. руб. 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Прочие расходы на капитальные вложения</v>
          </cell>
          <cell r="E54" t="str">
            <v>договор № ___ от ____</v>
          </cell>
          <cell r="F54" t="str">
            <v xml:space="preserve">тыс. руб. 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договор № ___ от ____</v>
          </cell>
          <cell r="C55" t="str">
            <v>1.1</v>
          </cell>
          <cell r="D55" t="str">
            <v>Прочие расходы на капитальные вложения</v>
          </cell>
          <cell r="E55" t="str">
            <v>договор № ___ от ____</v>
          </cell>
          <cell r="F55" t="str">
            <v xml:space="preserve">тыс. руб. 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G57">
            <v>28720</v>
          </cell>
          <cell r="H57">
            <v>29934.700000000004</v>
          </cell>
          <cell r="I57">
            <v>29274</v>
          </cell>
          <cell r="J57">
            <v>66478</v>
          </cell>
          <cell r="K57">
            <v>30174</v>
          </cell>
          <cell r="L57">
            <v>103.07440049190409</v>
          </cell>
          <cell r="M57">
            <v>45.38945214958332</v>
          </cell>
        </row>
        <row r="59">
          <cell r="G59">
            <v>28720</v>
          </cell>
          <cell r="H59">
            <v>29934.7</v>
          </cell>
          <cell r="I59">
            <v>29274</v>
          </cell>
          <cell r="J59">
            <v>29274</v>
          </cell>
          <cell r="K59">
            <v>30174</v>
          </cell>
          <cell r="L59">
            <v>103.07440049190409</v>
          </cell>
          <cell r="M59">
            <v>103.07440049190409</v>
          </cell>
        </row>
        <row r="60">
          <cell r="G60">
            <v>28720</v>
          </cell>
          <cell r="H60">
            <v>29934.7</v>
          </cell>
          <cell r="I60">
            <v>29274</v>
          </cell>
          <cell r="J60">
            <v>29274</v>
          </cell>
          <cell r="K60">
            <v>30174</v>
          </cell>
          <cell r="L60">
            <v>103.07440049190409</v>
          </cell>
          <cell r="M60">
            <v>103.07440049190409</v>
          </cell>
        </row>
        <row r="61">
          <cell r="L61">
            <v>0</v>
          </cell>
          <cell r="M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3334</v>
          </cell>
          <cell r="G6">
            <v>3334</v>
          </cell>
          <cell r="H6">
            <v>3621</v>
          </cell>
          <cell r="I6">
            <v>108.60827834433113</v>
          </cell>
          <cell r="J6">
            <v>108.60827834433113</v>
          </cell>
          <cell r="K6">
            <v>0</v>
          </cell>
          <cell r="L6">
            <v>0</v>
          </cell>
        </row>
        <row r="7">
          <cell r="F7">
            <v>3334</v>
          </cell>
          <cell r="G7">
            <v>3334</v>
          </cell>
          <cell r="H7">
            <v>3621</v>
          </cell>
          <cell r="I7">
            <v>108.60827834433113</v>
          </cell>
          <cell r="J7">
            <v>108.60827834433113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1659</v>
          </cell>
          <cell r="E10">
            <v>1479</v>
          </cell>
          <cell r="F10">
            <v>1842</v>
          </cell>
          <cell r="G10">
            <v>1842</v>
          </cell>
          <cell r="H10">
            <v>2029</v>
          </cell>
          <cell r="I10">
            <v>110.15200868621065</v>
          </cell>
          <cell r="J10">
            <v>110.15200868621065</v>
          </cell>
          <cell r="K10">
            <v>122.3025919228451</v>
          </cell>
          <cell r="L10">
            <v>137.18728870858686</v>
          </cell>
        </row>
        <row r="11">
          <cell r="D11">
            <v>112</v>
          </cell>
          <cell r="E11">
            <v>127</v>
          </cell>
          <cell r="F11">
            <v>287</v>
          </cell>
          <cell r="G11">
            <v>287</v>
          </cell>
          <cell r="H11">
            <v>307</v>
          </cell>
          <cell r="I11">
            <v>106.96864111498259</v>
          </cell>
          <cell r="J11">
            <v>106.96864111498259</v>
          </cell>
          <cell r="K11">
            <v>274.10714285714283</v>
          </cell>
          <cell r="L11">
            <v>241.73228346456693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698</v>
          </cell>
          <cell r="E13">
            <v>579</v>
          </cell>
          <cell r="F13">
            <v>455</v>
          </cell>
          <cell r="G13">
            <v>455</v>
          </cell>
          <cell r="H13">
            <v>487</v>
          </cell>
          <cell r="I13">
            <v>107.03296703296704</v>
          </cell>
          <cell r="J13">
            <v>107.03296703296704</v>
          </cell>
          <cell r="K13">
            <v>69.770773638968492</v>
          </cell>
          <cell r="L13">
            <v>84.110535405872184</v>
          </cell>
        </row>
        <row r="14">
          <cell r="D14">
            <v>82</v>
          </cell>
          <cell r="E14">
            <v>84</v>
          </cell>
          <cell r="F14">
            <v>100</v>
          </cell>
          <cell r="G14">
            <v>100</v>
          </cell>
          <cell r="H14">
            <v>106</v>
          </cell>
          <cell r="I14">
            <v>106</v>
          </cell>
          <cell r="J14">
            <v>106</v>
          </cell>
          <cell r="K14">
            <v>129.26829268292684</v>
          </cell>
          <cell r="L14">
            <v>126.19047619047619</v>
          </cell>
        </row>
        <row r="15">
          <cell r="D15">
            <v>112</v>
          </cell>
          <cell r="E15">
            <v>145</v>
          </cell>
          <cell r="F15">
            <v>151</v>
          </cell>
          <cell r="G15">
            <v>151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91</v>
          </cell>
          <cell r="E17">
            <v>37</v>
          </cell>
          <cell r="F17">
            <v>115</v>
          </cell>
          <cell r="G17">
            <v>115</v>
          </cell>
          <cell r="H17">
            <v>123</v>
          </cell>
          <cell r="I17">
            <v>106.95652173913044</v>
          </cell>
          <cell r="J17">
            <v>106.95652173913044</v>
          </cell>
          <cell r="K17">
            <v>135.16483516483518</v>
          </cell>
          <cell r="L17">
            <v>332.43243243243239</v>
          </cell>
        </row>
        <row r="18">
          <cell r="D18">
            <v>46</v>
          </cell>
          <cell r="E18">
            <v>61</v>
          </cell>
          <cell r="F18">
            <v>73</v>
          </cell>
          <cell r="G18">
            <v>73</v>
          </cell>
          <cell r="H18">
            <v>75</v>
          </cell>
          <cell r="I18">
            <v>102.73972602739727</v>
          </cell>
          <cell r="J18">
            <v>102.73972602739727</v>
          </cell>
          <cell r="K18">
            <v>163.04347826086956</v>
          </cell>
          <cell r="L18">
            <v>122.95081967213115</v>
          </cell>
        </row>
        <row r="19">
          <cell r="D19">
            <v>518</v>
          </cell>
          <cell r="E19">
            <v>446</v>
          </cell>
          <cell r="F19">
            <v>661</v>
          </cell>
          <cell r="G19">
            <v>661</v>
          </cell>
          <cell r="H19">
            <v>931</v>
          </cell>
          <cell r="I19">
            <v>140.84720121028744</v>
          </cell>
          <cell r="J19">
            <v>140.84720121028744</v>
          </cell>
          <cell r="K19">
            <v>179.72972972972974</v>
          </cell>
          <cell r="L19">
            <v>208.74439461883409</v>
          </cell>
        </row>
        <row r="20">
          <cell r="D20">
            <v>1659</v>
          </cell>
          <cell r="E20">
            <v>1479</v>
          </cell>
          <cell r="F20">
            <v>5176</v>
          </cell>
          <cell r="G20">
            <v>5176</v>
          </cell>
          <cell r="H20">
            <v>5650</v>
          </cell>
          <cell r="I20">
            <v>109.15765069551777</v>
          </cell>
          <cell r="J20">
            <v>109.15765069551777</v>
          </cell>
          <cell r="K20">
            <v>340.56660638939121</v>
          </cell>
          <cell r="L20">
            <v>382.0148749154834</v>
          </cell>
        </row>
      </sheetData>
      <sheetData sheetId="33">
        <row r="6">
          <cell r="F6">
            <v>236777</v>
          </cell>
          <cell r="G6">
            <v>236777</v>
          </cell>
          <cell r="H6">
            <v>236777</v>
          </cell>
          <cell r="I6">
            <v>100</v>
          </cell>
          <cell r="J6">
            <v>100</v>
          </cell>
          <cell r="K6">
            <v>0</v>
          </cell>
          <cell r="L6">
            <v>0</v>
          </cell>
        </row>
        <row r="7">
          <cell r="F7">
            <v>5</v>
          </cell>
          <cell r="G7">
            <v>5</v>
          </cell>
          <cell r="H7">
            <v>5</v>
          </cell>
          <cell r="I7">
            <v>100</v>
          </cell>
          <cell r="J7">
            <v>100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11838.85</v>
          </cell>
          <cell r="G8">
            <v>11838.85</v>
          </cell>
          <cell r="H8">
            <v>11838.85</v>
          </cell>
          <cell r="I8">
            <v>100</v>
          </cell>
          <cell r="J8">
            <v>100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11838.85</v>
          </cell>
          <cell r="G10">
            <v>11838.85</v>
          </cell>
          <cell r="H10">
            <v>11838.85</v>
          </cell>
          <cell r="I10">
            <v>100</v>
          </cell>
          <cell r="J10">
            <v>100</v>
          </cell>
          <cell r="K10">
            <v>0</v>
          </cell>
          <cell r="L10">
            <v>0</v>
          </cell>
        </row>
        <row r="11">
          <cell r="H11">
            <v>191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D7">
            <v>44</v>
          </cell>
          <cell r="E7">
            <v>611</v>
          </cell>
          <cell r="F7">
            <v>400</v>
          </cell>
          <cell r="G7">
            <v>400</v>
          </cell>
          <cell r="I7">
            <v>108.5</v>
          </cell>
          <cell r="J7">
            <v>108.5</v>
          </cell>
          <cell r="K7">
            <v>986.36363636363637</v>
          </cell>
          <cell r="L7">
            <v>71.031096563011459</v>
          </cell>
        </row>
        <row r="8">
          <cell r="E8">
            <v>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F9">
            <v>100</v>
          </cell>
          <cell r="G9">
            <v>100</v>
          </cell>
          <cell r="I9">
            <v>104</v>
          </cell>
          <cell r="J9">
            <v>104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96</v>
          </cell>
          <cell r="E11">
            <v>106</v>
          </cell>
          <cell r="F11">
            <v>89</v>
          </cell>
          <cell r="G11">
            <v>89</v>
          </cell>
          <cell r="I11">
            <v>104.49438202247192</v>
          </cell>
          <cell r="J11">
            <v>104.49438202247192</v>
          </cell>
          <cell r="K11">
            <v>96.875</v>
          </cell>
          <cell r="L11">
            <v>87.735849056603783</v>
          </cell>
        </row>
        <row r="12">
          <cell r="F12">
            <v>468</v>
          </cell>
          <cell r="G12">
            <v>468</v>
          </cell>
          <cell r="I12">
            <v>94.01709401709401</v>
          </cell>
          <cell r="J12">
            <v>94.01709401709401</v>
          </cell>
          <cell r="K12">
            <v>0</v>
          </cell>
          <cell r="L12">
            <v>0</v>
          </cell>
        </row>
        <row r="13">
          <cell r="E13">
            <v>427</v>
          </cell>
          <cell r="F13">
            <v>80</v>
          </cell>
          <cell r="G13">
            <v>80</v>
          </cell>
          <cell r="I13">
            <v>87.5</v>
          </cell>
          <cell r="J13">
            <v>87.5</v>
          </cell>
          <cell r="K13">
            <v>0</v>
          </cell>
          <cell r="L13">
            <v>16.393442622950818</v>
          </cell>
        </row>
        <row r="14">
          <cell r="E14">
            <v>357</v>
          </cell>
          <cell r="F14">
            <v>100</v>
          </cell>
          <cell r="G14">
            <v>100</v>
          </cell>
          <cell r="I14">
            <v>87</v>
          </cell>
          <cell r="J14">
            <v>87</v>
          </cell>
          <cell r="K14">
            <v>0</v>
          </cell>
          <cell r="L14">
            <v>24.369747899159663</v>
          </cell>
        </row>
        <row r="15">
          <cell r="D15">
            <v>10</v>
          </cell>
          <cell r="E15">
            <v>10</v>
          </cell>
          <cell r="F15">
            <v>20</v>
          </cell>
          <cell r="G15">
            <v>20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87</v>
          </cell>
          <cell r="E16">
            <v>97</v>
          </cell>
          <cell r="F16">
            <v>79</v>
          </cell>
          <cell r="G16">
            <v>79</v>
          </cell>
          <cell r="I16">
            <v>97.468354430379748</v>
          </cell>
          <cell r="J16">
            <v>97.468354430379748</v>
          </cell>
          <cell r="K16">
            <v>88.505747126436788</v>
          </cell>
          <cell r="L16">
            <v>79.381443298969074</v>
          </cell>
        </row>
        <row r="17">
          <cell r="D17">
            <v>462</v>
          </cell>
          <cell r="E17">
            <v>264</v>
          </cell>
          <cell r="F17">
            <v>500</v>
          </cell>
          <cell r="G17">
            <v>500</v>
          </cell>
          <cell r="I17">
            <v>103.2</v>
          </cell>
          <cell r="J17">
            <v>103.2</v>
          </cell>
          <cell r="K17">
            <v>111.68831168831169</v>
          </cell>
          <cell r="L17">
            <v>195.45454545454547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699</v>
          </cell>
          <cell r="E21">
            <v>1894</v>
          </cell>
          <cell r="F21">
            <v>1836</v>
          </cell>
          <cell r="G21">
            <v>1836</v>
          </cell>
          <cell r="I21">
            <v>99.183006535947712</v>
          </cell>
          <cell r="J21">
            <v>99.183006535947712</v>
          </cell>
          <cell r="K21">
            <v>260.51502145922746</v>
          </cell>
          <cell r="L21">
            <v>96.145723336853223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workbookViewId="0">
      <selection activeCell="A3" sqref="A3:Z3"/>
    </sheetView>
  </sheetViews>
  <sheetFormatPr defaultRowHeight="12.75"/>
  <cols>
    <col min="1" max="1" width="3.28515625" customWidth="1"/>
    <col min="2" max="2" width="16.85546875" customWidth="1"/>
    <col min="3" max="3" width="32.7109375" customWidth="1"/>
    <col min="4" max="4" width="12.42578125" customWidth="1"/>
    <col min="5" max="5" width="13.85546875" style="2" customWidth="1"/>
    <col min="6" max="8" width="14.7109375" style="2" hidden="1" customWidth="1"/>
    <col min="9" max="9" width="7.7109375" style="2" hidden="1" customWidth="1"/>
    <col min="10" max="10" width="7.7109375" style="3" hidden="1" customWidth="1"/>
    <col min="11" max="11" width="9.28515625" style="4" hidden="1" customWidth="1"/>
    <col min="12" max="12" width="9.7109375" style="2" hidden="1" customWidth="1"/>
    <col min="13" max="13" width="7.7109375" style="2" hidden="1" customWidth="1"/>
    <col min="14" max="14" width="9.140625" style="2" hidden="1" customWidth="1"/>
    <col min="15" max="15" width="7.7109375" style="2" hidden="1" customWidth="1"/>
    <col min="16" max="16" width="0" style="2" hidden="1" customWidth="1"/>
    <col min="17" max="17" width="7.7109375" style="5" hidden="1" customWidth="1"/>
    <col min="18" max="18" width="7.7109375" style="3" hidden="1" customWidth="1"/>
    <col min="19" max="19" width="9.28515625" style="5" hidden="1" customWidth="1"/>
    <col min="20" max="20" width="9.7109375" style="3" hidden="1" customWidth="1"/>
    <col min="21" max="21" width="7.7109375" style="5" hidden="1" customWidth="1"/>
    <col min="22" max="22" width="13.85546875" style="2" customWidth="1"/>
    <col min="23" max="23" width="8.7109375" style="2" customWidth="1"/>
    <col min="24" max="24" width="9.5703125" style="3" customWidth="1"/>
    <col min="25" max="25" width="9.7109375" hidden="1" customWidth="1"/>
    <col min="26" max="26" width="0.28515625" hidden="1" customWidth="1"/>
  </cols>
  <sheetData>
    <row r="1" spans="1:26" ht="16.5">
      <c r="U1" s="6"/>
      <c r="V1" s="179" t="s">
        <v>109</v>
      </c>
      <c r="X1" s="9"/>
    </row>
    <row r="2" spans="1:26" ht="16.5">
      <c r="U2" s="7"/>
      <c r="V2" s="180" t="s">
        <v>92</v>
      </c>
      <c r="W2" s="8"/>
      <c r="X2" s="9"/>
    </row>
    <row r="3" spans="1:26" ht="22.5" customHeight="1">
      <c r="A3" s="280" t="s">
        <v>94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</row>
    <row r="4" spans="1:26" ht="16.5" customHeight="1" thickBot="1"/>
    <row r="5" spans="1:26" s="11" customFormat="1" ht="18.600000000000001" customHeight="1">
      <c r="A5" s="281" t="s">
        <v>0</v>
      </c>
      <c r="B5" s="283" t="s">
        <v>9</v>
      </c>
      <c r="C5" s="283" t="s">
        <v>10</v>
      </c>
      <c r="D5" s="286" t="s">
        <v>11</v>
      </c>
      <c r="E5" s="288" t="s">
        <v>95</v>
      </c>
      <c r="F5" s="10" t="s">
        <v>12</v>
      </c>
      <c r="G5" s="181" t="s">
        <v>13</v>
      </c>
      <c r="H5" s="290" t="s">
        <v>14</v>
      </c>
      <c r="I5" s="291"/>
      <c r="J5" s="292" t="s">
        <v>15</v>
      </c>
      <c r="K5" s="294" t="s">
        <v>16</v>
      </c>
      <c r="L5" s="296" t="s">
        <v>17</v>
      </c>
      <c r="M5" s="278" t="s">
        <v>16</v>
      </c>
      <c r="N5" s="310" t="s">
        <v>18</v>
      </c>
      <c r="O5" s="278" t="s">
        <v>16</v>
      </c>
      <c r="P5" s="310" t="s">
        <v>19</v>
      </c>
      <c r="Q5" s="298" t="s">
        <v>16</v>
      </c>
      <c r="R5" s="292" t="s">
        <v>20</v>
      </c>
      <c r="S5" s="294" t="s">
        <v>16</v>
      </c>
      <c r="T5" s="312" t="s">
        <v>21</v>
      </c>
      <c r="U5" s="298" t="s">
        <v>16</v>
      </c>
      <c r="V5" s="314" t="s">
        <v>22</v>
      </c>
      <c r="W5" s="316" t="s">
        <v>23</v>
      </c>
      <c r="X5" s="317"/>
      <c r="Y5" s="276" t="s">
        <v>24</v>
      </c>
      <c r="Z5" s="274" t="s">
        <v>16</v>
      </c>
    </row>
    <row r="6" spans="1:26" s="17" customFormat="1" ht="52.9" customHeight="1" thickBot="1">
      <c r="A6" s="282"/>
      <c r="B6" s="284"/>
      <c r="C6" s="285"/>
      <c r="D6" s="287"/>
      <c r="E6" s="289"/>
      <c r="F6" s="12" t="s">
        <v>25</v>
      </c>
      <c r="G6" s="13" t="s">
        <v>26</v>
      </c>
      <c r="H6" s="13" t="s">
        <v>27</v>
      </c>
      <c r="I6" s="14" t="s">
        <v>16</v>
      </c>
      <c r="J6" s="293"/>
      <c r="K6" s="295"/>
      <c r="L6" s="297"/>
      <c r="M6" s="279"/>
      <c r="N6" s="311"/>
      <c r="O6" s="279"/>
      <c r="P6" s="311"/>
      <c r="Q6" s="299"/>
      <c r="R6" s="293"/>
      <c r="S6" s="295"/>
      <c r="T6" s="313"/>
      <c r="U6" s="299"/>
      <c r="V6" s="315"/>
      <c r="W6" s="15" t="s">
        <v>3</v>
      </c>
      <c r="X6" s="16" t="s">
        <v>2</v>
      </c>
      <c r="Y6" s="277"/>
      <c r="Z6" s="275"/>
    </row>
    <row r="7" spans="1:26" s="27" customFormat="1" ht="16.5" hidden="1" thickBot="1">
      <c r="A7" s="18" t="s">
        <v>28</v>
      </c>
      <c r="B7" s="19" t="s">
        <v>29</v>
      </c>
      <c r="C7" s="20"/>
      <c r="D7" s="21"/>
      <c r="E7" s="22">
        <v>3.22</v>
      </c>
      <c r="F7" s="22">
        <v>2.92</v>
      </c>
      <c r="G7" s="22">
        <v>2.92</v>
      </c>
      <c r="H7" s="22">
        <v>2.92</v>
      </c>
      <c r="I7" s="22">
        <v>2.92</v>
      </c>
      <c r="J7" s="22">
        <v>2.92</v>
      </c>
      <c r="K7" s="22">
        <v>2.92</v>
      </c>
      <c r="L7" s="22">
        <v>2.92</v>
      </c>
      <c r="M7" s="22">
        <v>2.92</v>
      </c>
      <c r="N7" s="22">
        <v>2.92</v>
      </c>
      <c r="O7" s="22">
        <v>2.92</v>
      </c>
      <c r="P7" s="22">
        <v>2.92</v>
      </c>
      <c r="Q7" s="22">
        <v>2.92</v>
      </c>
      <c r="R7" s="22">
        <v>2.92</v>
      </c>
      <c r="S7" s="22">
        <v>2.92</v>
      </c>
      <c r="T7" s="22">
        <v>2.92</v>
      </c>
      <c r="U7" s="22">
        <v>2.92</v>
      </c>
      <c r="V7" s="22">
        <f>E7*1.0666</f>
        <v>3.4344520000000003</v>
      </c>
      <c r="W7" s="23">
        <f>V7-E7</f>
        <v>0.21445200000000009</v>
      </c>
      <c r="X7" s="24">
        <f>V7/E7*100</f>
        <v>106.66</v>
      </c>
      <c r="Y7" s="25">
        <v>2.044</v>
      </c>
      <c r="Z7" s="26">
        <f>Y7/E7*100</f>
        <v>63.478260869565219</v>
      </c>
    </row>
    <row r="8" spans="1:26" s="30" customFormat="1" ht="43.9" customHeight="1">
      <c r="A8" s="213" t="s">
        <v>28</v>
      </c>
      <c r="B8" s="214" t="s">
        <v>30</v>
      </c>
      <c r="C8" s="251" t="s">
        <v>96</v>
      </c>
      <c r="D8" s="219" t="s">
        <v>31</v>
      </c>
      <c r="E8" s="188">
        <v>5.74</v>
      </c>
      <c r="F8" s="28">
        <v>2.92</v>
      </c>
      <c r="G8" s="28">
        <v>2.92</v>
      </c>
      <c r="H8" s="28">
        <v>2.92</v>
      </c>
      <c r="I8" s="28">
        <v>2.92</v>
      </c>
      <c r="J8" s="28">
        <v>2.92</v>
      </c>
      <c r="K8" s="28">
        <v>2.92</v>
      </c>
      <c r="L8" s="28">
        <v>2.92</v>
      </c>
      <c r="M8" s="28">
        <v>2.92</v>
      </c>
      <c r="N8" s="28">
        <v>2.92</v>
      </c>
      <c r="O8" s="28">
        <v>2.92</v>
      </c>
      <c r="P8" s="28">
        <v>2.92</v>
      </c>
      <c r="Q8" s="28">
        <v>2.92</v>
      </c>
      <c r="R8" s="28">
        <v>2.92</v>
      </c>
      <c r="S8" s="28">
        <v>2.92</v>
      </c>
      <c r="T8" s="28">
        <v>2.92</v>
      </c>
      <c r="U8" s="28">
        <v>2.92</v>
      </c>
      <c r="V8" s="28">
        <v>15.98</v>
      </c>
      <c r="W8" s="238">
        <f>V8-E8</f>
        <v>10.24</v>
      </c>
      <c r="X8" s="189">
        <f>V8/E8*100</f>
        <v>278.39721254355402</v>
      </c>
      <c r="Y8" s="29">
        <v>2.25</v>
      </c>
      <c r="Z8" s="26">
        <f t="shared" ref="Z8:Z24" si="0">Y8/E8*100</f>
        <v>39.198606271777003</v>
      </c>
    </row>
    <row r="9" spans="1:26" s="35" customFormat="1" ht="42" customHeight="1">
      <c r="A9" s="215" t="s">
        <v>32</v>
      </c>
      <c r="B9" s="216" t="s">
        <v>30</v>
      </c>
      <c r="C9" s="249" t="s">
        <v>6</v>
      </c>
      <c r="D9" s="220" t="s">
        <v>31</v>
      </c>
      <c r="E9" s="190">
        <v>4.59</v>
      </c>
      <c r="F9" s="31">
        <v>2.34</v>
      </c>
      <c r="G9" s="31">
        <v>2.34</v>
      </c>
      <c r="H9" s="31">
        <v>2.34</v>
      </c>
      <c r="I9" s="31">
        <v>2.34</v>
      </c>
      <c r="J9" s="31">
        <v>2.34</v>
      </c>
      <c r="K9" s="31">
        <v>2.34</v>
      </c>
      <c r="L9" s="31">
        <v>2.34</v>
      </c>
      <c r="M9" s="31">
        <v>2.34</v>
      </c>
      <c r="N9" s="31">
        <v>2.34</v>
      </c>
      <c r="O9" s="31">
        <v>2.34</v>
      </c>
      <c r="P9" s="31">
        <v>2.34</v>
      </c>
      <c r="Q9" s="31">
        <v>2.34</v>
      </c>
      <c r="R9" s="31">
        <v>2.34</v>
      </c>
      <c r="S9" s="31">
        <v>2.34</v>
      </c>
      <c r="T9" s="31">
        <v>2.34</v>
      </c>
      <c r="U9" s="31">
        <v>2.34</v>
      </c>
      <c r="V9" s="33">
        <v>13.85</v>
      </c>
      <c r="W9" s="239">
        <f>V9-E9</f>
        <v>9.26</v>
      </c>
      <c r="X9" s="191">
        <f>V9/E9*100</f>
        <v>301.74291938997823</v>
      </c>
      <c r="Y9" s="34">
        <v>1.8</v>
      </c>
      <c r="Z9" s="26">
        <f t="shared" si="0"/>
        <v>39.215686274509807</v>
      </c>
    </row>
    <row r="10" spans="1:26" s="35" customFormat="1" ht="30" customHeight="1">
      <c r="A10" s="217" t="s">
        <v>33</v>
      </c>
      <c r="B10" s="218" t="s">
        <v>30</v>
      </c>
      <c r="C10" s="250" t="s">
        <v>7</v>
      </c>
      <c r="D10" s="220" t="s">
        <v>31</v>
      </c>
      <c r="E10" s="190">
        <v>4.0199999999999996</v>
      </c>
      <c r="F10" s="31">
        <v>2.04</v>
      </c>
      <c r="G10" s="31">
        <v>2.04</v>
      </c>
      <c r="H10" s="31">
        <v>2.04</v>
      </c>
      <c r="I10" s="31">
        <v>2.04</v>
      </c>
      <c r="J10" s="31">
        <v>2.04</v>
      </c>
      <c r="K10" s="31">
        <v>2.04</v>
      </c>
      <c r="L10" s="31">
        <v>2.04</v>
      </c>
      <c r="M10" s="31">
        <v>2.04</v>
      </c>
      <c r="N10" s="31">
        <v>2.04</v>
      </c>
      <c r="O10" s="31">
        <v>2.04</v>
      </c>
      <c r="P10" s="31">
        <v>2.04</v>
      </c>
      <c r="Q10" s="31">
        <v>2.04</v>
      </c>
      <c r="R10" s="31">
        <v>2.04</v>
      </c>
      <c r="S10" s="31">
        <v>2.04</v>
      </c>
      <c r="T10" s="31">
        <v>2.04</v>
      </c>
      <c r="U10" s="31">
        <v>2.04</v>
      </c>
      <c r="V10" s="33">
        <v>11.72</v>
      </c>
      <c r="W10" s="239">
        <f>V10-E10</f>
        <v>7.7000000000000011</v>
      </c>
      <c r="X10" s="191">
        <f>V10/E10*100</f>
        <v>291.54228855721396</v>
      </c>
      <c r="Y10" s="34">
        <v>1.57</v>
      </c>
      <c r="Z10" s="26"/>
    </row>
    <row r="11" spans="1:26" s="35" customFormat="1" ht="15" customHeight="1">
      <c r="A11" s="182" t="s">
        <v>34</v>
      </c>
      <c r="B11" s="258" t="s">
        <v>35</v>
      </c>
      <c r="C11" s="300" t="s">
        <v>96</v>
      </c>
      <c r="D11" s="303" t="s">
        <v>31</v>
      </c>
      <c r="E11" s="304">
        <v>4.3099999999999996</v>
      </c>
      <c r="F11" s="36">
        <v>2.34</v>
      </c>
      <c r="G11" s="36">
        <v>2.34</v>
      </c>
      <c r="H11" s="36">
        <v>2.34</v>
      </c>
      <c r="I11" s="36">
        <v>2.34</v>
      </c>
      <c r="J11" s="36">
        <v>2.34</v>
      </c>
      <c r="K11" s="36">
        <v>2.34</v>
      </c>
      <c r="L11" s="36">
        <v>2.34</v>
      </c>
      <c r="M11" s="36">
        <v>2.34</v>
      </c>
      <c r="N11" s="36">
        <v>2.34</v>
      </c>
      <c r="O11" s="36">
        <v>2.34</v>
      </c>
      <c r="P11" s="36">
        <v>2.34</v>
      </c>
      <c r="Q11" s="36">
        <v>2.34</v>
      </c>
      <c r="R11" s="36">
        <v>2.34</v>
      </c>
      <c r="S11" s="36">
        <v>2.34</v>
      </c>
      <c r="T11" s="36">
        <v>2.34</v>
      </c>
      <c r="U11" s="36">
        <v>2.34</v>
      </c>
      <c r="V11" s="305">
        <v>11.98</v>
      </c>
      <c r="W11" s="307">
        <f>V11-E11</f>
        <v>7.6700000000000008</v>
      </c>
      <c r="X11" s="306">
        <f>V11/E11*100</f>
        <v>277.95823665893272</v>
      </c>
      <c r="Y11" s="34">
        <v>1.64</v>
      </c>
      <c r="Z11" s="26">
        <f t="shared" si="0"/>
        <v>38.051044083526683</v>
      </c>
    </row>
    <row r="12" spans="1:26" s="35" customFormat="1" ht="15" customHeight="1">
      <c r="A12" s="183"/>
      <c r="B12" s="259" t="s">
        <v>37</v>
      </c>
      <c r="C12" s="301"/>
      <c r="D12" s="303"/>
      <c r="E12" s="30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05"/>
      <c r="W12" s="307"/>
      <c r="X12" s="306"/>
      <c r="Y12" s="34">
        <v>1.64</v>
      </c>
      <c r="Z12" s="26" t="e">
        <f t="shared" si="0"/>
        <v>#DIV/0!</v>
      </c>
    </row>
    <row r="13" spans="1:26" s="35" customFormat="1" ht="15" customHeight="1">
      <c r="A13" s="183"/>
      <c r="B13" s="259" t="s">
        <v>38</v>
      </c>
      <c r="C13" s="301"/>
      <c r="D13" s="303"/>
      <c r="E13" s="30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05"/>
      <c r="W13" s="307"/>
      <c r="X13" s="306"/>
      <c r="Y13" s="34">
        <v>1.64</v>
      </c>
      <c r="Z13" s="26" t="e">
        <f t="shared" si="0"/>
        <v>#DIV/0!</v>
      </c>
    </row>
    <row r="14" spans="1:26" s="35" customFormat="1" ht="15" customHeight="1">
      <c r="A14" s="185"/>
      <c r="B14" s="260" t="s">
        <v>50</v>
      </c>
      <c r="C14" s="302"/>
      <c r="D14" s="303"/>
      <c r="E14" s="30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05"/>
      <c r="W14" s="307"/>
      <c r="X14" s="306"/>
      <c r="Y14" s="34">
        <v>1.64</v>
      </c>
      <c r="Z14" s="26"/>
    </row>
    <row r="15" spans="1:26" s="35" customFormat="1" ht="15" customHeight="1">
      <c r="A15" s="182" t="s">
        <v>39</v>
      </c>
      <c r="B15" s="258" t="s">
        <v>35</v>
      </c>
      <c r="C15" s="252" t="s">
        <v>36</v>
      </c>
      <c r="D15" s="303" t="s">
        <v>31</v>
      </c>
      <c r="E15" s="304">
        <v>3.44</v>
      </c>
      <c r="F15" s="36">
        <v>1.87</v>
      </c>
      <c r="G15" s="36">
        <v>1.87</v>
      </c>
      <c r="H15" s="36">
        <v>1.87</v>
      </c>
      <c r="I15" s="36">
        <v>1.87</v>
      </c>
      <c r="J15" s="36">
        <v>1.87</v>
      </c>
      <c r="K15" s="36">
        <v>1.87</v>
      </c>
      <c r="L15" s="36">
        <v>1.87</v>
      </c>
      <c r="M15" s="36">
        <v>1.87</v>
      </c>
      <c r="N15" s="36">
        <v>1.87</v>
      </c>
      <c r="O15" s="36">
        <v>1.87</v>
      </c>
      <c r="P15" s="36">
        <v>1.87</v>
      </c>
      <c r="Q15" s="36">
        <v>1.87</v>
      </c>
      <c r="R15" s="36">
        <v>1.87</v>
      </c>
      <c r="S15" s="36">
        <v>1.87</v>
      </c>
      <c r="T15" s="36">
        <v>1.87</v>
      </c>
      <c r="U15" s="36">
        <v>1.87</v>
      </c>
      <c r="V15" s="305">
        <v>10.38</v>
      </c>
      <c r="W15" s="307">
        <f>V15-E15</f>
        <v>6.9400000000000013</v>
      </c>
      <c r="X15" s="308">
        <f>V15/E15*100</f>
        <v>301.74418604651169</v>
      </c>
      <c r="Y15" s="34">
        <v>1.31</v>
      </c>
      <c r="Z15" s="26"/>
    </row>
    <row r="16" spans="1:26" s="35" customFormat="1" ht="15" customHeight="1">
      <c r="A16" s="183"/>
      <c r="B16" s="259" t="s">
        <v>37</v>
      </c>
      <c r="C16" s="253" t="s">
        <v>40</v>
      </c>
      <c r="D16" s="303"/>
      <c r="E16" s="304"/>
      <c r="F16" s="36">
        <v>1.87</v>
      </c>
      <c r="G16" s="36">
        <v>1.87</v>
      </c>
      <c r="H16" s="36">
        <v>1.87</v>
      </c>
      <c r="I16" s="36">
        <v>1.87</v>
      </c>
      <c r="J16" s="36">
        <v>1.87</v>
      </c>
      <c r="K16" s="36">
        <v>1.87</v>
      </c>
      <c r="L16" s="36">
        <v>1.87</v>
      </c>
      <c r="M16" s="36">
        <v>1.87</v>
      </c>
      <c r="N16" s="36">
        <v>1.87</v>
      </c>
      <c r="O16" s="36">
        <v>1.87</v>
      </c>
      <c r="P16" s="36">
        <v>1.87</v>
      </c>
      <c r="Q16" s="36">
        <v>1.87</v>
      </c>
      <c r="R16" s="36">
        <v>1.87</v>
      </c>
      <c r="S16" s="36">
        <v>1.87</v>
      </c>
      <c r="T16" s="36">
        <v>1.87</v>
      </c>
      <c r="U16" s="36">
        <v>1.87</v>
      </c>
      <c r="V16" s="305"/>
      <c r="W16" s="307"/>
      <c r="X16" s="309"/>
      <c r="Y16" s="34">
        <v>1.31</v>
      </c>
      <c r="Z16" s="26" t="e">
        <f t="shared" si="0"/>
        <v>#DIV/0!</v>
      </c>
    </row>
    <row r="17" spans="1:26" s="35" customFormat="1" ht="15" customHeight="1">
      <c r="A17" s="183"/>
      <c r="B17" s="259" t="s">
        <v>38</v>
      </c>
      <c r="C17" s="253" t="s">
        <v>41</v>
      </c>
      <c r="D17" s="303"/>
      <c r="E17" s="30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05"/>
      <c r="W17" s="307"/>
      <c r="X17" s="309"/>
      <c r="Y17" s="34"/>
      <c r="Z17" s="26"/>
    </row>
    <row r="18" spans="1:26" s="35" customFormat="1" ht="15" customHeight="1">
      <c r="A18" s="185"/>
      <c r="B18" s="260" t="s">
        <v>50</v>
      </c>
      <c r="C18" s="1"/>
      <c r="D18" s="303"/>
      <c r="E18" s="30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05"/>
      <c r="W18" s="307"/>
      <c r="X18" s="309"/>
      <c r="Y18" s="34"/>
      <c r="Z18" s="26"/>
    </row>
    <row r="19" spans="1:26" s="35" customFormat="1" ht="38.25">
      <c r="A19" s="224" t="s">
        <v>42</v>
      </c>
      <c r="B19" s="225" t="s">
        <v>43</v>
      </c>
      <c r="C19" s="225" t="s">
        <v>97</v>
      </c>
      <c r="D19" s="220" t="s">
        <v>31</v>
      </c>
      <c r="E19" s="190"/>
      <c r="F19" s="31">
        <v>0.73</v>
      </c>
      <c r="G19" s="31">
        <v>0.73</v>
      </c>
      <c r="H19" s="31">
        <v>0.73</v>
      </c>
      <c r="I19" s="31">
        <v>0.73</v>
      </c>
      <c r="J19" s="31">
        <v>0.73</v>
      </c>
      <c r="K19" s="31">
        <v>0.73</v>
      </c>
      <c r="L19" s="31">
        <v>0.73</v>
      </c>
      <c r="M19" s="31">
        <v>0.73</v>
      </c>
      <c r="N19" s="31">
        <v>0.73</v>
      </c>
      <c r="O19" s="31">
        <v>0.73</v>
      </c>
      <c r="P19" s="31">
        <v>0.73</v>
      </c>
      <c r="Q19" s="31">
        <v>0.73</v>
      </c>
      <c r="R19" s="31">
        <v>0.73</v>
      </c>
      <c r="S19" s="31">
        <v>0.73</v>
      </c>
      <c r="T19" s="31">
        <v>0.73</v>
      </c>
      <c r="U19" s="31">
        <v>0.73</v>
      </c>
      <c r="V19" s="33">
        <v>5.33</v>
      </c>
      <c r="W19" s="240"/>
      <c r="X19" s="191"/>
      <c r="Y19" s="34">
        <v>0.51</v>
      </c>
      <c r="Z19" s="26"/>
    </row>
    <row r="20" spans="1:26" s="35" customFormat="1" ht="38.25">
      <c r="A20" s="226" t="s">
        <v>44</v>
      </c>
      <c r="B20" s="225" t="s">
        <v>43</v>
      </c>
      <c r="C20" s="225" t="s">
        <v>5</v>
      </c>
      <c r="D20" s="220" t="s">
        <v>31</v>
      </c>
      <c r="E20" s="190">
        <v>1.44</v>
      </c>
      <c r="F20" s="31">
        <v>0.73</v>
      </c>
      <c r="G20" s="31">
        <v>0.73</v>
      </c>
      <c r="H20" s="31">
        <v>0.73</v>
      </c>
      <c r="I20" s="31">
        <v>0.73</v>
      </c>
      <c r="J20" s="31">
        <v>0.73</v>
      </c>
      <c r="K20" s="31">
        <v>0.73</v>
      </c>
      <c r="L20" s="31">
        <v>0.73</v>
      </c>
      <c r="M20" s="31">
        <v>0.73</v>
      </c>
      <c r="N20" s="31">
        <v>0.73</v>
      </c>
      <c r="O20" s="31">
        <v>0.73</v>
      </c>
      <c r="P20" s="31">
        <v>0.73</v>
      </c>
      <c r="Q20" s="31">
        <v>0.73</v>
      </c>
      <c r="R20" s="31">
        <v>0.73</v>
      </c>
      <c r="S20" s="31">
        <v>0.73</v>
      </c>
      <c r="T20" s="31">
        <v>0.73</v>
      </c>
      <c r="U20" s="31">
        <v>0.73</v>
      </c>
      <c r="V20" s="33">
        <v>4.79</v>
      </c>
      <c r="W20" s="240">
        <f>V20-E20</f>
        <v>3.35</v>
      </c>
      <c r="X20" s="191">
        <f>V20/E20*100</f>
        <v>332.63888888888886</v>
      </c>
      <c r="Y20" s="34"/>
      <c r="Z20" s="26"/>
    </row>
    <row r="21" spans="1:26" s="35" customFormat="1" ht="30" customHeight="1">
      <c r="A21" s="226" t="s">
        <v>45</v>
      </c>
      <c r="B21" s="225" t="s">
        <v>43</v>
      </c>
      <c r="C21" s="254" t="s">
        <v>8</v>
      </c>
      <c r="D21" s="220" t="s">
        <v>31</v>
      </c>
      <c r="E21" s="19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3">
        <v>2.66</v>
      </c>
      <c r="W21" s="241"/>
      <c r="X21" s="192"/>
      <c r="Y21" s="34"/>
      <c r="Z21" s="26"/>
    </row>
    <row r="22" spans="1:26" s="35" customFormat="1" ht="42.6" customHeight="1">
      <c r="A22" s="227" t="s">
        <v>47</v>
      </c>
      <c r="B22" s="228" t="s">
        <v>30</v>
      </c>
      <c r="C22" s="248" t="s">
        <v>96</v>
      </c>
      <c r="D22" s="220" t="s">
        <v>46</v>
      </c>
      <c r="E22" s="190">
        <v>2.87</v>
      </c>
      <c r="F22" s="31">
        <v>1.46</v>
      </c>
      <c r="G22" s="31">
        <v>1.46</v>
      </c>
      <c r="H22" s="31">
        <v>1.46</v>
      </c>
      <c r="I22" s="31">
        <v>1.46</v>
      </c>
      <c r="J22" s="31">
        <v>1.46</v>
      </c>
      <c r="K22" s="31">
        <v>1.46</v>
      </c>
      <c r="L22" s="31">
        <v>1.46</v>
      </c>
      <c r="M22" s="31">
        <v>1.46</v>
      </c>
      <c r="N22" s="31">
        <v>1.46</v>
      </c>
      <c r="O22" s="31">
        <v>1.46</v>
      </c>
      <c r="P22" s="31">
        <v>1.46</v>
      </c>
      <c r="Q22" s="31">
        <v>1.46</v>
      </c>
      <c r="R22" s="31">
        <v>1.46</v>
      </c>
      <c r="S22" s="31">
        <v>1.46</v>
      </c>
      <c r="T22" s="31">
        <v>1.46</v>
      </c>
      <c r="U22" s="31">
        <v>1.46</v>
      </c>
      <c r="V22" s="33">
        <v>10.65</v>
      </c>
      <c r="W22" s="241">
        <f>V22-E22</f>
        <v>7.78</v>
      </c>
      <c r="X22" s="192">
        <f>V22/E22*100</f>
        <v>371.08013937282232</v>
      </c>
      <c r="Y22" s="34">
        <v>1.1200000000000001</v>
      </c>
      <c r="Z22" s="26">
        <f t="shared" si="0"/>
        <v>39.024390243902438</v>
      </c>
    </row>
    <row r="23" spans="1:26" s="37" customFormat="1" ht="40.9" customHeight="1">
      <c r="A23" s="229" t="s">
        <v>48</v>
      </c>
      <c r="B23" s="230" t="s">
        <v>30</v>
      </c>
      <c r="C23" s="249" t="s">
        <v>6</v>
      </c>
      <c r="D23" s="221" t="s">
        <v>46</v>
      </c>
      <c r="E23" s="190">
        <v>2.2999999999999998</v>
      </c>
      <c r="F23" s="31">
        <v>1.17</v>
      </c>
      <c r="G23" s="31">
        <v>1.17</v>
      </c>
      <c r="H23" s="31">
        <v>1.17</v>
      </c>
      <c r="I23" s="31">
        <v>1.17</v>
      </c>
      <c r="J23" s="31">
        <v>1.17</v>
      </c>
      <c r="K23" s="31">
        <v>1.17</v>
      </c>
      <c r="L23" s="31">
        <v>1.17</v>
      </c>
      <c r="M23" s="31">
        <v>1.17</v>
      </c>
      <c r="N23" s="31">
        <v>1.17</v>
      </c>
      <c r="O23" s="31">
        <v>1.17</v>
      </c>
      <c r="P23" s="31">
        <v>1.17</v>
      </c>
      <c r="Q23" s="31">
        <v>1.17</v>
      </c>
      <c r="R23" s="31">
        <v>1.17</v>
      </c>
      <c r="S23" s="31">
        <v>1.17</v>
      </c>
      <c r="T23" s="31">
        <v>1.17</v>
      </c>
      <c r="U23" s="31">
        <v>1.17</v>
      </c>
      <c r="V23" s="33">
        <v>9.23</v>
      </c>
      <c r="W23" s="240">
        <f>V23-E23</f>
        <v>6.9300000000000006</v>
      </c>
      <c r="X23" s="191">
        <f>V23/E23*100</f>
        <v>401.304347826087</v>
      </c>
      <c r="Y23" s="34">
        <v>0.9</v>
      </c>
      <c r="Z23" s="26">
        <f t="shared" si="0"/>
        <v>39.130434782608695</v>
      </c>
    </row>
    <row r="24" spans="1:26" s="35" customFormat="1" ht="27.75" customHeight="1">
      <c r="A24" s="215" t="s">
        <v>93</v>
      </c>
      <c r="B24" s="231" t="s">
        <v>30</v>
      </c>
      <c r="C24" s="250" t="s">
        <v>7</v>
      </c>
      <c r="D24" s="220" t="s">
        <v>46</v>
      </c>
      <c r="E24" s="190">
        <v>2.0099999999999998</v>
      </c>
      <c r="F24" s="31">
        <v>1.02</v>
      </c>
      <c r="G24" s="31">
        <v>1.02</v>
      </c>
      <c r="H24" s="31">
        <v>1.02</v>
      </c>
      <c r="I24" s="31">
        <v>1.02</v>
      </c>
      <c r="J24" s="31">
        <v>1.02</v>
      </c>
      <c r="K24" s="31">
        <v>1.02</v>
      </c>
      <c r="L24" s="31">
        <v>1.02</v>
      </c>
      <c r="M24" s="31">
        <v>1.02</v>
      </c>
      <c r="N24" s="31">
        <v>1.02</v>
      </c>
      <c r="O24" s="31">
        <v>1.02</v>
      </c>
      <c r="P24" s="31">
        <v>1.02</v>
      </c>
      <c r="Q24" s="31">
        <v>1.02</v>
      </c>
      <c r="R24" s="31">
        <v>1.02</v>
      </c>
      <c r="S24" s="31">
        <v>1.02</v>
      </c>
      <c r="T24" s="31">
        <v>1.02</v>
      </c>
      <c r="U24" s="31">
        <v>1.02</v>
      </c>
      <c r="V24" s="33">
        <v>7.81</v>
      </c>
      <c r="W24" s="240">
        <f>V24-E24</f>
        <v>5.8</v>
      </c>
      <c r="X24" s="191">
        <f>V24/E24*100</f>
        <v>388.55721393034827</v>
      </c>
      <c r="Y24" s="34">
        <v>0.79</v>
      </c>
      <c r="Z24" s="26">
        <f t="shared" si="0"/>
        <v>39.303482587064678</v>
      </c>
    </row>
    <row r="25" spans="1:26" s="35" customFormat="1" ht="51">
      <c r="A25" s="232" t="s">
        <v>98</v>
      </c>
      <c r="B25" s="257" t="s">
        <v>113</v>
      </c>
      <c r="C25" s="247" t="s">
        <v>6</v>
      </c>
      <c r="D25" s="222" t="s">
        <v>46</v>
      </c>
      <c r="E25" s="190">
        <v>1.72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3">
        <v>6.92</v>
      </c>
      <c r="W25" s="239">
        <f>V25-E25</f>
        <v>5.2</v>
      </c>
      <c r="X25" s="193">
        <f>V25/E25*100</f>
        <v>402.32558139534882</v>
      </c>
      <c r="Y25" s="34"/>
      <c r="Z25" s="26"/>
    </row>
    <row r="26" spans="1:26" s="40" customFormat="1" ht="26.45" customHeight="1">
      <c r="A26" s="262" t="s">
        <v>99</v>
      </c>
      <c r="B26" s="234" t="s">
        <v>49</v>
      </c>
      <c r="C26" s="249" t="s">
        <v>7</v>
      </c>
      <c r="D26" s="220" t="s">
        <v>46</v>
      </c>
      <c r="E26" s="190">
        <v>1.51</v>
      </c>
      <c r="F26" s="31">
        <v>0.82</v>
      </c>
      <c r="G26" s="31">
        <v>0.82</v>
      </c>
      <c r="H26" s="31">
        <v>0.82</v>
      </c>
      <c r="I26" s="31">
        <v>0.82</v>
      </c>
      <c r="J26" s="31">
        <v>0.82</v>
      </c>
      <c r="K26" s="31">
        <v>0.82</v>
      </c>
      <c r="L26" s="31">
        <v>0.82</v>
      </c>
      <c r="M26" s="31">
        <v>0.82</v>
      </c>
      <c r="N26" s="31">
        <v>0.82</v>
      </c>
      <c r="O26" s="31">
        <v>0.82</v>
      </c>
      <c r="P26" s="31">
        <v>0.82</v>
      </c>
      <c r="Q26" s="31">
        <v>0.82</v>
      </c>
      <c r="R26" s="31">
        <v>0.82</v>
      </c>
      <c r="S26" s="31">
        <v>0.82</v>
      </c>
      <c r="T26" s="31">
        <v>0.82</v>
      </c>
      <c r="U26" s="31">
        <v>0.82</v>
      </c>
      <c r="V26" s="33">
        <v>5.86</v>
      </c>
      <c r="W26" s="242">
        <f>V26-E26</f>
        <v>4.3500000000000005</v>
      </c>
      <c r="X26" s="194">
        <f>V26/E26*100</f>
        <v>388.07947019867555</v>
      </c>
      <c r="Y26" s="38">
        <v>0.65</v>
      </c>
      <c r="Z26" s="39">
        <f>Y26/E25*100</f>
        <v>37.790697674418603</v>
      </c>
    </row>
    <row r="27" spans="1:26" s="37" customFormat="1" ht="30" customHeight="1">
      <c r="A27" s="233" t="s">
        <v>100</v>
      </c>
      <c r="B27" s="225" t="s">
        <v>43</v>
      </c>
      <c r="C27" s="249" t="s">
        <v>8</v>
      </c>
      <c r="D27" s="220" t="s">
        <v>46</v>
      </c>
      <c r="E27" s="190"/>
      <c r="F27" s="31">
        <v>0.82</v>
      </c>
      <c r="G27" s="31">
        <v>0.82</v>
      </c>
      <c r="H27" s="31">
        <v>0.82</v>
      </c>
      <c r="I27" s="31">
        <v>0.82</v>
      </c>
      <c r="J27" s="31">
        <v>0.82</v>
      </c>
      <c r="K27" s="31">
        <v>0.82</v>
      </c>
      <c r="L27" s="31">
        <v>0.82</v>
      </c>
      <c r="M27" s="31">
        <v>0.82</v>
      </c>
      <c r="N27" s="31">
        <v>0.82</v>
      </c>
      <c r="O27" s="31">
        <v>0.82</v>
      </c>
      <c r="P27" s="31">
        <v>0.82</v>
      </c>
      <c r="Q27" s="31">
        <v>0.82</v>
      </c>
      <c r="R27" s="31">
        <v>0.82</v>
      </c>
      <c r="S27" s="31">
        <v>0.82</v>
      </c>
      <c r="T27" s="31">
        <v>0.82</v>
      </c>
      <c r="U27" s="31">
        <v>0.82</v>
      </c>
      <c r="V27" s="33">
        <v>1.78</v>
      </c>
      <c r="W27" s="242"/>
      <c r="X27" s="194"/>
      <c r="Y27" s="34">
        <v>0.56999999999999995</v>
      </c>
      <c r="Z27" s="26"/>
    </row>
    <row r="28" spans="1:26" s="37" customFormat="1" ht="40.9" customHeight="1">
      <c r="A28" s="262" t="s">
        <v>101</v>
      </c>
      <c r="B28" s="228" t="s">
        <v>30</v>
      </c>
      <c r="C28" s="248" t="s">
        <v>96</v>
      </c>
      <c r="D28" s="220" t="s">
        <v>106</v>
      </c>
      <c r="E28" s="19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3">
        <v>5.33</v>
      </c>
      <c r="W28" s="243"/>
      <c r="X28" s="193"/>
      <c r="Y28" s="195"/>
      <c r="Z28" s="196"/>
    </row>
    <row r="29" spans="1:26" s="37" customFormat="1" ht="38.25">
      <c r="A29" s="233" t="s">
        <v>102</v>
      </c>
      <c r="B29" s="230" t="s">
        <v>30</v>
      </c>
      <c r="C29" s="249" t="s">
        <v>6</v>
      </c>
      <c r="D29" s="220" t="s">
        <v>106</v>
      </c>
      <c r="E29" s="19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3">
        <v>4.62</v>
      </c>
      <c r="W29" s="243"/>
      <c r="X29" s="193"/>
      <c r="Y29" s="195"/>
      <c r="Z29" s="196"/>
    </row>
    <row r="30" spans="1:26" s="37" customFormat="1" ht="25.5">
      <c r="A30" s="233" t="s">
        <v>103</v>
      </c>
      <c r="B30" s="231" t="s">
        <v>30</v>
      </c>
      <c r="C30" s="249" t="s">
        <v>7</v>
      </c>
      <c r="D30" s="220" t="s">
        <v>106</v>
      </c>
      <c r="E30" s="19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3">
        <v>3.91</v>
      </c>
      <c r="W30" s="243"/>
      <c r="X30" s="193"/>
      <c r="Y30" s="195"/>
      <c r="Z30" s="196"/>
    </row>
    <row r="31" spans="1:26" ht="63.75">
      <c r="A31" s="235" t="s">
        <v>104</v>
      </c>
      <c r="B31" s="261" t="s">
        <v>114</v>
      </c>
      <c r="C31" s="255" t="s">
        <v>6</v>
      </c>
      <c r="D31" s="220" t="s">
        <v>106</v>
      </c>
      <c r="E31" s="197"/>
      <c r="F31" s="184">
        <v>0.93</v>
      </c>
      <c r="G31" s="184">
        <v>0.93</v>
      </c>
      <c r="H31" s="184">
        <v>0.93</v>
      </c>
      <c r="I31" s="184">
        <v>0.93</v>
      </c>
      <c r="J31" s="184">
        <v>0.93</v>
      </c>
      <c r="K31" s="184">
        <v>0.93</v>
      </c>
      <c r="L31" s="184">
        <v>0.93</v>
      </c>
      <c r="M31" s="184">
        <v>0.93</v>
      </c>
      <c r="N31" s="184">
        <v>0.93</v>
      </c>
      <c r="O31" s="184">
        <v>0.93</v>
      </c>
      <c r="P31" s="184">
        <v>0.93</v>
      </c>
      <c r="Q31" s="184">
        <v>0.93</v>
      </c>
      <c r="R31" s="184">
        <v>0.93</v>
      </c>
      <c r="S31" s="184">
        <v>0.93</v>
      </c>
      <c r="T31" s="184">
        <v>0.93</v>
      </c>
      <c r="U31" s="184">
        <v>0.93</v>
      </c>
      <c r="V31" s="32">
        <v>3.46</v>
      </c>
      <c r="W31" s="244"/>
      <c r="X31" s="198"/>
    </row>
    <row r="32" spans="1:26" ht="38.25">
      <c r="A32" s="235" t="s">
        <v>105</v>
      </c>
      <c r="B32" s="225" t="s">
        <v>43</v>
      </c>
      <c r="C32" s="225" t="s">
        <v>97</v>
      </c>
      <c r="D32" s="220" t="s">
        <v>106</v>
      </c>
      <c r="E32" s="199"/>
      <c r="F32" s="199"/>
      <c r="G32" s="199"/>
      <c r="H32" s="199"/>
      <c r="I32" s="199"/>
      <c r="J32" s="200"/>
      <c r="K32" s="201"/>
      <c r="L32" s="199"/>
      <c r="M32" s="199"/>
      <c r="N32" s="199"/>
      <c r="O32" s="199"/>
      <c r="P32" s="199"/>
      <c r="Q32" s="202"/>
      <c r="R32" s="200"/>
      <c r="S32" s="202"/>
      <c r="T32" s="200"/>
      <c r="U32" s="202"/>
      <c r="V32" s="32">
        <v>1.78</v>
      </c>
      <c r="W32" s="245"/>
      <c r="X32" s="203"/>
    </row>
    <row r="33" spans="1:24" ht="38.25">
      <c r="A33" s="235" t="s">
        <v>107</v>
      </c>
      <c r="B33" s="225" t="s">
        <v>43</v>
      </c>
      <c r="C33" s="225" t="s">
        <v>5</v>
      </c>
      <c r="D33" s="220" t="s">
        <v>106</v>
      </c>
      <c r="E33" s="199"/>
      <c r="F33" s="199"/>
      <c r="G33" s="199"/>
      <c r="H33" s="199"/>
      <c r="I33" s="199"/>
      <c r="J33" s="200"/>
      <c r="K33" s="201"/>
      <c r="L33" s="199"/>
      <c r="M33" s="199"/>
      <c r="N33" s="199"/>
      <c r="O33" s="199"/>
      <c r="P33" s="199"/>
      <c r="Q33" s="202"/>
      <c r="R33" s="200"/>
      <c r="S33" s="202"/>
      <c r="T33" s="200"/>
      <c r="U33" s="202"/>
      <c r="V33" s="32">
        <v>1.6</v>
      </c>
      <c r="W33" s="245"/>
      <c r="X33" s="203"/>
    </row>
    <row r="34" spans="1:24" ht="26.45" customHeight="1" thickBot="1">
      <c r="A34" s="236" t="s">
        <v>108</v>
      </c>
      <c r="B34" s="237" t="s">
        <v>43</v>
      </c>
      <c r="C34" s="256" t="s">
        <v>8</v>
      </c>
      <c r="D34" s="223" t="s">
        <v>106</v>
      </c>
      <c r="E34" s="204"/>
      <c r="F34" s="204"/>
      <c r="G34" s="204"/>
      <c r="H34" s="204"/>
      <c r="I34" s="204"/>
      <c r="J34" s="205"/>
      <c r="K34" s="206"/>
      <c r="L34" s="204"/>
      <c r="M34" s="204"/>
      <c r="N34" s="204"/>
      <c r="O34" s="204"/>
      <c r="P34" s="204"/>
      <c r="Q34" s="207"/>
      <c r="R34" s="205"/>
      <c r="S34" s="207"/>
      <c r="T34" s="205"/>
      <c r="U34" s="207"/>
      <c r="V34" s="208">
        <v>0.89</v>
      </c>
      <c r="W34" s="246"/>
      <c r="X34" s="209"/>
    </row>
  </sheetData>
  <mergeCells count="34">
    <mergeCell ref="S5:S6"/>
    <mergeCell ref="T5:T6"/>
    <mergeCell ref="U5:U6"/>
    <mergeCell ref="V5:V6"/>
    <mergeCell ref="W5:X5"/>
    <mergeCell ref="P5:P6"/>
    <mergeCell ref="D15:D18"/>
    <mergeCell ref="E15:E18"/>
    <mergeCell ref="V15:V18"/>
    <mergeCell ref="X11:X14"/>
    <mergeCell ref="V11:V14"/>
    <mergeCell ref="W11:W14"/>
    <mergeCell ref="W15:W18"/>
    <mergeCell ref="X15:X18"/>
    <mergeCell ref="J5:J6"/>
    <mergeCell ref="K5:K6"/>
    <mergeCell ref="L5:L6"/>
    <mergeCell ref="Q5:Q6"/>
    <mergeCell ref="R5:R6"/>
    <mergeCell ref="C11:C14"/>
    <mergeCell ref="D11:D14"/>
    <mergeCell ref="E11:E14"/>
    <mergeCell ref="N5:N6"/>
    <mergeCell ref="O5:O6"/>
    <mergeCell ref="Z5:Z6"/>
    <mergeCell ref="Y5:Y6"/>
    <mergeCell ref="M5:M6"/>
    <mergeCell ref="A3:Z3"/>
    <mergeCell ref="A5:A6"/>
    <mergeCell ref="B5:B6"/>
    <mergeCell ref="C5:C6"/>
    <mergeCell ref="D5:D6"/>
    <mergeCell ref="E5:E6"/>
    <mergeCell ref="H5:I5"/>
  </mergeCells>
  <phoneticPr fontId="1" type="noConversion"/>
  <pageMargins left="0.78740157480314965" right="7.874015748031496E-2" top="0.39370078740157483" bottom="7.874015748031496E-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90" zoomScaleNormal="90" workbookViewId="0">
      <selection activeCell="A4" sqref="A4:N4"/>
    </sheetView>
  </sheetViews>
  <sheetFormatPr defaultRowHeight="18"/>
  <cols>
    <col min="1" max="1" width="5.85546875" style="41" customWidth="1"/>
    <col min="2" max="2" width="35" style="41" customWidth="1"/>
    <col min="3" max="3" width="13.140625" style="41" customWidth="1"/>
    <col min="4" max="4" width="10.140625" style="41" customWidth="1"/>
    <col min="5" max="5" width="11.28515625" style="41" customWidth="1"/>
    <col min="6" max="6" width="13.7109375" style="41" customWidth="1"/>
    <col min="7" max="9" width="11.28515625" style="41" hidden="1" customWidth="1"/>
    <col min="10" max="11" width="11.28515625" style="41" customWidth="1"/>
    <col min="12" max="12" width="12" style="41" customWidth="1"/>
    <col min="13" max="13" width="12.7109375" style="41" customWidth="1"/>
    <col min="14" max="14" width="13.7109375" style="41" customWidth="1"/>
    <col min="15" max="15" width="1" style="41" customWidth="1"/>
    <col min="16" max="16384" width="9.140625" style="41"/>
  </cols>
  <sheetData>
    <row r="1" spans="1:19">
      <c r="M1" s="211" t="s">
        <v>4</v>
      </c>
      <c r="N1" s="210"/>
    </row>
    <row r="2" spans="1:19">
      <c r="M2" s="212" t="s">
        <v>92</v>
      </c>
    </row>
    <row r="3" spans="1:19" ht="9" customHeight="1">
      <c r="M3" s="212"/>
    </row>
    <row r="4" spans="1:19" ht="59.45" customHeight="1">
      <c r="A4" s="334" t="s">
        <v>116</v>
      </c>
      <c r="B4" s="334"/>
      <c r="C4" s="334"/>
      <c r="D4" s="334"/>
      <c r="E4" s="334"/>
      <c r="F4" s="334"/>
      <c r="G4" s="334"/>
      <c r="H4" s="334"/>
      <c r="I4" s="334"/>
      <c r="J4" s="335"/>
      <c r="K4" s="335"/>
      <c r="L4" s="335"/>
      <c r="M4" s="335"/>
      <c r="N4" s="335"/>
    </row>
    <row r="5" spans="1:19" ht="7.15" customHeight="1" thickBot="1">
      <c r="A5" s="42"/>
      <c r="B5" s="42"/>
      <c r="C5" s="42"/>
      <c r="D5" s="42"/>
      <c r="E5" s="42"/>
    </row>
    <row r="6" spans="1:19" ht="26.25" customHeight="1" thickBot="1">
      <c r="A6" s="336" t="s">
        <v>0</v>
      </c>
      <c r="B6" s="339" t="s">
        <v>51</v>
      </c>
      <c r="C6" s="339" t="s">
        <v>52</v>
      </c>
      <c r="D6" s="344" t="s">
        <v>110</v>
      </c>
      <c r="E6" s="345"/>
      <c r="F6" s="346"/>
      <c r="G6" s="43"/>
      <c r="H6" s="44"/>
      <c r="I6" s="44"/>
      <c r="J6" s="344" t="s">
        <v>115</v>
      </c>
      <c r="K6" s="345"/>
      <c r="L6" s="345"/>
      <c r="M6" s="345"/>
      <c r="N6" s="346"/>
    </row>
    <row r="7" spans="1:19" ht="93.6" customHeight="1" thickBot="1">
      <c r="A7" s="337"/>
      <c r="B7" s="340"/>
      <c r="C7" s="342"/>
      <c r="D7" s="187" t="s">
        <v>53</v>
      </c>
      <c r="E7" s="347" t="s">
        <v>54</v>
      </c>
      <c r="F7" s="348"/>
      <c r="G7" s="45"/>
      <c r="H7" s="46"/>
      <c r="I7" s="46"/>
      <c r="J7" s="186" t="s">
        <v>55</v>
      </c>
      <c r="K7" s="349" t="s">
        <v>56</v>
      </c>
      <c r="L7" s="350"/>
      <c r="M7" s="350"/>
      <c r="N7" s="351"/>
    </row>
    <row r="8" spans="1:19" ht="18.75" customHeight="1">
      <c r="A8" s="337"/>
      <c r="B8" s="340"/>
      <c r="C8" s="342"/>
      <c r="D8" s="47"/>
      <c r="E8" s="327" t="s">
        <v>1</v>
      </c>
      <c r="F8" s="353" t="s">
        <v>57</v>
      </c>
      <c r="G8" s="321" t="s">
        <v>58</v>
      </c>
      <c r="H8" s="48" t="s">
        <v>59</v>
      </c>
      <c r="I8" s="324" t="s">
        <v>60</v>
      </c>
      <c r="J8" s="47"/>
      <c r="K8" s="327" t="s">
        <v>1</v>
      </c>
      <c r="L8" s="330" t="s">
        <v>61</v>
      </c>
      <c r="M8" s="331"/>
      <c r="N8" s="318" t="s">
        <v>57</v>
      </c>
    </row>
    <row r="9" spans="1:19" ht="19.5" thickBot="1">
      <c r="A9" s="337"/>
      <c r="B9" s="340"/>
      <c r="C9" s="342"/>
      <c r="D9" s="47"/>
      <c r="E9" s="328"/>
      <c r="F9" s="354"/>
      <c r="G9" s="322"/>
      <c r="H9" s="49" t="s">
        <v>62</v>
      </c>
      <c r="I9" s="325"/>
      <c r="J9" s="47"/>
      <c r="K9" s="328"/>
      <c r="L9" s="332"/>
      <c r="M9" s="333"/>
      <c r="N9" s="319"/>
    </row>
    <row r="10" spans="1:19" ht="18.600000000000001" customHeight="1" thickBot="1">
      <c r="A10" s="338"/>
      <c r="B10" s="341"/>
      <c r="C10" s="343"/>
      <c r="D10" s="50"/>
      <c r="E10" s="352"/>
      <c r="F10" s="355"/>
      <c r="G10" s="323"/>
      <c r="H10" s="51" t="s">
        <v>63</v>
      </c>
      <c r="I10" s="326"/>
      <c r="J10" s="50"/>
      <c r="K10" s="329"/>
      <c r="L10" s="52" t="s">
        <v>1</v>
      </c>
      <c r="M10" s="52" t="s">
        <v>2</v>
      </c>
      <c r="N10" s="320"/>
      <c r="S10" s="53"/>
    </row>
    <row r="11" spans="1:19" s="64" customFormat="1" ht="18.75">
      <c r="A11" s="54" t="s">
        <v>28</v>
      </c>
      <c r="B11" s="55" t="s">
        <v>64</v>
      </c>
      <c r="C11" s="56"/>
      <c r="D11" s="57"/>
      <c r="E11" s="57">
        <f>SUM(E12:E14)</f>
        <v>917.70000000000016</v>
      </c>
      <c r="F11" s="58">
        <f>E11/E22</f>
        <v>0.1670170474931463</v>
      </c>
      <c r="G11" s="59"/>
      <c r="H11" s="60" t="e">
        <f>SUM(H12:H14)</f>
        <v>#REF!</v>
      </c>
      <c r="I11" s="61" t="e">
        <f>H11/E11</f>
        <v>#REF!</v>
      </c>
      <c r="J11" s="57"/>
      <c r="K11" s="57">
        <f>SUM(K12:K14)</f>
        <v>1231.3879999999999</v>
      </c>
      <c r="L11" s="57">
        <f t="shared" ref="L11:L20" si="0">K11-E11</f>
        <v>313.68799999999976</v>
      </c>
      <c r="M11" s="62">
        <f>K11/E11</f>
        <v>1.3418197668083249</v>
      </c>
      <c r="N11" s="63">
        <f>K11/K22*100%</f>
        <v>0.21200355063152954</v>
      </c>
    </row>
    <row r="12" spans="1:19" ht="37.5">
      <c r="A12" s="65" t="s">
        <v>65</v>
      </c>
      <c r="B12" s="66" t="s">
        <v>66</v>
      </c>
      <c r="C12" s="67" t="s">
        <v>3</v>
      </c>
      <c r="D12" s="68">
        <v>14.56</v>
      </c>
      <c r="E12" s="69">
        <f>D12*45.2</f>
        <v>658.11200000000008</v>
      </c>
      <c r="F12" s="70">
        <f>E12/E22</f>
        <v>0.11977326267822763</v>
      </c>
      <c r="G12" s="71">
        <v>10.27</v>
      </c>
      <c r="H12" s="72" t="e">
        <f>G12*#REF!</f>
        <v>#REF!</v>
      </c>
      <c r="I12" s="73">
        <f>G12/D12</f>
        <v>0.70535714285714279</v>
      </c>
      <c r="J12" s="68">
        <v>14.56</v>
      </c>
      <c r="K12" s="69">
        <f>J12*45.2</f>
        <v>658.11200000000008</v>
      </c>
      <c r="L12" s="69">
        <f t="shared" si="0"/>
        <v>0</v>
      </c>
      <c r="M12" s="74">
        <f>J12/D12</f>
        <v>1</v>
      </c>
      <c r="N12" s="74">
        <f>K12/K22*100%</f>
        <v>0.11330472662817664</v>
      </c>
    </row>
    <row r="13" spans="1:19" ht="18.75">
      <c r="A13" s="264" t="s">
        <v>67</v>
      </c>
      <c r="B13" s="265" t="s">
        <v>68</v>
      </c>
      <c r="C13" s="266" t="s">
        <v>3</v>
      </c>
      <c r="D13" s="267">
        <v>3.44</v>
      </c>
      <c r="E13" s="268">
        <f>D13*45.2</f>
        <v>155.488</v>
      </c>
      <c r="F13" s="269">
        <f>E13/E22</f>
        <v>2.8298078544855977E-2</v>
      </c>
      <c r="G13" s="270">
        <v>0.6</v>
      </c>
      <c r="H13" s="271" t="e">
        <f>G13*#REF!</f>
        <v>#REF!</v>
      </c>
      <c r="I13" s="272">
        <f>G13/D13</f>
        <v>0.1744186046511628</v>
      </c>
      <c r="J13" s="267">
        <v>10.38</v>
      </c>
      <c r="K13" s="268">
        <f>J13*45.2</f>
        <v>469.17600000000004</v>
      </c>
      <c r="L13" s="273">
        <f t="shared" si="0"/>
        <v>313.68800000000005</v>
      </c>
      <c r="M13" s="269">
        <f>J13/D13</f>
        <v>3.0174418604651168</v>
      </c>
      <c r="N13" s="269">
        <f>K13/K22*100%</f>
        <v>8.0776309230801757E-2</v>
      </c>
    </row>
    <row r="14" spans="1:19" ht="21" customHeight="1" thickBot="1">
      <c r="A14" s="82" t="s">
        <v>69</v>
      </c>
      <c r="B14" s="83" t="s">
        <v>70</v>
      </c>
      <c r="C14" s="84" t="s">
        <v>111</v>
      </c>
      <c r="D14" s="85">
        <v>34.700000000000003</v>
      </c>
      <c r="E14" s="86">
        <f>D14*3</f>
        <v>104.10000000000001</v>
      </c>
      <c r="F14" s="87">
        <f>E14/E22</f>
        <v>1.8945706270062687E-2</v>
      </c>
      <c r="G14" s="88">
        <v>14.78</v>
      </c>
      <c r="H14" s="89">
        <f>G14*3</f>
        <v>44.339999999999996</v>
      </c>
      <c r="I14" s="90">
        <f>G14/D14</f>
        <v>0.42593659942363105</v>
      </c>
      <c r="J14" s="91">
        <v>34.700000000000003</v>
      </c>
      <c r="K14" s="86">
        <f>J14*3</f>
        <v>104.10000000000001</v>
      </c>
      <c r="L14" s="263">
        <f t="shared" si="0"/>
        <v>0</v>
      </c>
      <c r="M14" s="87">
        <f>J14/D14</f>
        <v>1</v>
      </c>
      <c r="N14" s="87">
        <f>K14/K22*100%</f>
        <v>1.7922514772551159E-2</v>
      </c>
    </row>
    <row r="15" spans="1:19" s="64" customFormat="1" ht="18.75" hidden="1">
      <c r="A15" s="92" t="s">
        <v>32</v>
      </c>
      <c r="B15" s="93" t="s">
        <v>71</v>
      </c>
      <c r="C15" s="94"/>
      <c r="D15" s="95"/>
      <c r="E15" s="57">
        <f>SUM(E16:E21)</f>
        <v>4576.9486827200008</v>
      </c>
      <c r="F15" s="58">
        <f>E15/E22</f>
        <v>0.83298295250685372</v>
      </c>
      <c r="G15" s="96"/>
      <c r="H15" s="60" t="e">
        <f>SUM(H16:H19)</f>
        <v>#REF!</v>
      </c>
      <c r="I15" s="97"/>
      <c r="J15" s="94"/>
      <c r="K15" s="57">
        <f>SUM(K16:K21)</f>
        <v>4576.9486827200008</v>
      </c>
      <c r="L15" s="57">
        <f t="shared" si="0"/>
        <v>0</v>
      </c>
      <c r="M15" s="63">
        <f>K15/E15</f>
        <v>1</v>
      </c>
      <c r="N15" s="63">
        <f>K15/K22*100%</f>
        <v>0.78799644936847046</v>
      </c>
    </row>
    <row r="16" spans="1:19" ht="18.75" hidden="1">
      <c r="A16" s="75" t="s">
        <v>72</v>
      </c>
      <c r="B16" s="98" t="s">
        <v>73</v>
      </c>
      <c r="C16" s="99" t="s">
        <v>112</v>
      </c>
      <c r="D16" s="76">
        <v>1462.39</v>
      </c>
      <c r="E16" s="77">
        <f>D16*45.2*0.0283</f>
        <v>1870.6307924</v>
      </c>
      <c r="F16" s="78">
        <f>E16/E22</f>
        <v>0.34044593210898189</v>
      </c>
      <c r="G16" s="100">
        <f>580.52*0.0191*1.2</f>
        <v>13.305518399999999</v>
      </c>
      <c r="H16" s="80" t="e">
        <f>G16*#REF!</f>
        <v>#REF!</v>
      </c>
      <c r="I16" s="81">
        <f>G16/D16</f>
        <v>9.0984746886945325E-3</v>
      </c>
      <c r="J16" s="76">
        <v>1462.39</v>
      </c>
      <c r="K16" s="77">
        <f>J16*45.2*0.0283</f>
        <v>1870.6307924</v>
      </c>
      <c r="L16" s="69">
        <f t="shared" si="0"/>
        <v>0</v>
      </c>
      <c r="M16" s="78">
        <f t="shared" ref="M16:M21" si="1">J16/D16</f>
        <v>1</v>
      </c>
      <c r="N16" s="78">
        <f>K16/K22*100%</f>
        <v>0.32205963506991431</v>
      </c>
    </row>
    <row r="17" spans="1:14" ht="18.75" hidden="1">
      <c r="A17" s="75" t="s">
        <v>74</v>
      </c>
      <c r="B17" s="98" t="s">
        <v>75</v>
      </c>
      <c r="C17" s="99" t="s">
        <v>76</v>
      </c>
      <c r="D17" s="76">
        <f>D16*0.082+16.47</f>
        <v>136.38598000000002</v>
      </c>
      <c r="E17" s="77">
        <f>D17*3*2.728</f>
        <v>1116.1828603200001</v>
      </c>
      <c r="F17" s="78">
        <f>E17/E22</f>
        <v>0.20313998669837782</v>
      </c>
      <c r="G17" s="100">
        <v>172.75</v>
      </c>
      <c r="H17" s="80">
        <f>G17*3</f>
        <v>518.25</v>
      </c>
      <c r="I17" s="81">
        <f>G17/D17</f>
        <v>1.2666257924751501</v>
      </c>
      <c r="J17" s="76">
        <f>J16*0.082+16.47</f>
        <v>136.38598000000002</v>
      </c>
      <c r="K17" s="77">
        <f>J17*3*2.728</f>
        <v>1116.1828603200001</v>
      </c>
      <c r="L17" s="69">
        <f t="shared" si="0"/>
        <v>0</v>
      </c>
      <c r="M17" s="78">
        <f t="shared" si="1"/>
        <v>1</v>
      </c>
      <c r="N17" s="78">
        <f>K17/K22*100%</f>
        <v>0.19216910473538529</v>
      </c>
    </row>
    <row r="18" spans="1:14" ht="18.75" hidden="1">
      <c r="A18" s="75" t="s">
        <v>77</v>
      </c>
      <c r="B18" s="98" t="s">
        <v>78</v>
      </c>
      <c r="C18" s="99" t="s">
        <v>76</v>
      </c>
      <c r="D18" s="76">
        <v>20.059999999999999</v>
      </c>
      <c r="E18" s="77">
        <f>D18*3*3.896</f>
        <v>234.46127999999996</v>
      </c>
      <c r="F18" s="78">
        <f>E18/E22</f>
        <v>4.2670840947002138E-2</v>
      </c>
      <c r="G18" s="100">
        <f>6.64*1.2*7.61</f>
        <v>60.636479999999999</v>
      </c>
      <c r="H18" s="80">
        <f>G18*3</f>
        <v>181.90943999999999</v>
      </c>
      <c r="I18" s="81">
        <f>G18/D18</f>
        <v>3.0227557328015955</v>
      </c>
      <c r="J18" s="76">
        <v>20.059999999999999</v>
      </c>
      <c r="K18" s="77">
        <f>J18*3*3.896</f>
        <v>234.46127999999996</v>
      </c>
      <c r="L18" s="69">
        <f t="shared" si="0"/>
        <v>0</v>
      </c>
      <c r="M18" s="78">
        <f t="shared" si="1"/>
        <v>1</v>
      </c>
      <c r="N18" s="78">
        <f>K18/K22*100%</f>
        <v>4.0366337698282927E-2</v>
      </c>
    </row>
    <row r="19" spans="1:14" ht="18.75" hidden="1">
      <c r="A19" s="75" t="s">
        <v>79</v>
      </c>
      <c r="B19" s="98" t="s">
        <v>80</v>
      </c>
      <c r="C19" s="99" t="s">
        <v>76</v>
      </c>
      <c r="D19" s="76">
        <v>21.95</v>
      </c>
      <c r="E19" s="77">
        <f>D19*3*6.575</f>
        <v>432.96374999999995</v>
      </c>
      <c r="F19" s="78">
        <f>E19/E22</f>
        <v>7.879734902098802E-2</v>
      </c>
      <c r="G19" s="100">
        <f>6.81*1.2*10.8</f>
        <v>88.257599999999996</v>
      </c>
      <c r="H19" s="80">
        <f>G19*3</f>
        <v>264.77279999999996</v>
      </c>
      <c r="I19" s="81">
        <f>G19/D19</f>
        <v>4.0208473804100224</v>
      </c>
      <c r="J19" s="76">
        <v>21.95</v>
      </c>
      <c r="K19" s="77">
        <f>J19*3*6.575</f>
        <v>432.96374999999995</v>
      </c>
      <c r="L19" s="69">
        <f t="shared" si="0"/>
        <v>0</v>
      </c>
      <c r="M19" s="78">
        <f t="shared" si="1"/>
        <v>1</v>
      </c>
      <c r="N19" s="78">
        <f>K19/K22*100%</f>
        <v>7.454177911003021E-2</v>
      </c>
    </row>
    <row r="20" spans="1:14" ht="18.75" hidden="1">
      <c r="A20" s="101" t="s">
        <v>81</v>
      </c>
      <c r="B20" s="98" t="s">
        <v>82</v>
      </c>
      <c r="C20" s="102" t="s">
        <v>83</v>
      </c>
      <c r="D20" s="103">
        <v>3.37</v>
      </c>
      <c r="E20" s="104">
        <f>D20*73*3</f>
        <v>738.03000000000009</v>
      </c>
      <c r="F20" s="105">
        <f>E20/E22</f>
        <v>0.13431795963971535</v>
      </c>
      <c r="G20" s="106"/>
      <c r="H20" s="107"/>
      <c r="I20" s="108"/>
      <c r="J20" s="103">
        <v>3.37</v>
      </c>
      <c r="K20" s="104">
        <f>J20*73*3</f>
        <v>738.03000000000009</v>
      </c>
      <c r="L20" s="69">
        <f t="shared" si="0"/>
        <v>0</v>
      </c>
      <c r="M20" s="105">
        <f t="shared" si="1"/>
        <v>1</v>
      </c>
      <c r="N20" s="105">
        <f>K20/K22*100%</f>
        <v>0.12706391525058533</v>
      </c>
    </row>
    <row r="21" spans="1:14" ht="19.5" hidden="1" thickBot="1">
      <c r="A21" s="82" t="s">
        <v>84</v>
      </c>
      <c r="B21" s="109" t="s">
        <v>85</v>
      </c>
      <c r="C21" s="110" t="s">
        <v>76</v>
      </c>
      <c r="D21" s="91">
        <v>5.13</v>
      </c>
      <c r="E21" s="86">
        <f>12*3*D21</f>
        <v>184.68</v>
      </c>
      <c r="F21" s="87">
        <f>E21/E22</f>
        <v>3.3610884091788445E-2</v>
      </c>
      <c r="G21" s="111"/>
      <c r="H21" s="89"/>
      <c r="I21" s="90"/>
      <c r="J21" s="91">
        <v>5.13</v>
      </c>
      <c r="K21" s="86">
        <f>12*3*J21</f>
        <v>184.68</v>
      </c>
      <c r="L21" s="69">
        <f>K21-E21</f>
        <v>0</v>
      </c>
      <c r="M21" s="87">
        <f t="shared" si="1"/>
        <v>1</v>
      </c>
      <c r="N21" s="87">
        <f>K21/K22*100%</f>
        <v>3.1795677504272313E-2</v>
      </c>
    </row>
    <row r="22" spans="1:14" ht="19.5" hidden="1" thickBot="1">
      <c r="A22" s="112"/>
      <c r="B22" s="113" t="s">
        <v>86</v>
      </c>
      <c r="C22" s="114"/>
      <c r="D22" s="115"/>
      <c r="E22" s="116">
        <f>E11+E15</f>
        <v>5494.6486827200006</v>
      </c>
      <c r="F22" s="117">
        <f>F11+F15</f>
        <v>1</v>
      </c>
      <c r="G22" s="118"/>
      <c r="H22" s="119" t="e">
        <f>H11+H15</f>
        <v>#REF!</v>
      </c>
      <c r="I22" s="120" t="e">
        <f>H22/E22*100%</f>
        <v>#REF!</v>
      </c>
      <c r="J22" s="121"/>
      <c r="K22" s="116">
        <f>K11+K15</f>
        <v>5808.3366827200007</v>
      </c>
      <c r="L22" s="116">
        <f>K22-E22</f>
        <v>313.6880000000001</v>
      </c>
      <c r="M22" s="117">
        <f>K22/E22*100%</f>
        <v>1.0570897282271223</v>
      </c>
      <c r="N22" s="117">
        <f>N11+N15</f>
        <v>1</v>
      </c>
    </row>
    <row r="23" spans="1:14" s="132" customFormat="1" ht="3.6" hidden="1" customHeight="1">
      <c r="A23" s="122"/>
      <c r="B23" s="123"/>
      <c r="C23" s="67"/>
      <c r="D23" s="122"/>
      <c r="E23" s="124"/>
      <c r="F23" s="125"/>
      <c r="G23" s="126"/>
      <c r="H23" s="127"/>
      <c r="I23" s="128"/>
      <c r="J23" s="129"/>
      <c r="K23" s="130"/>
      <c r="L23" s="130"/>
      <c r="M23" s="130"/>
      <c r="N23" s="131"/>
    </row>
    <row r="24" spans="1:14" s="137" customFormat="1" ht="18.75" hidden="1">
      <c r="A24" s="133"/>
      <c r="B24" s="134"/>
      <c r="C24" s="135"/>
      <c r="D24" s="136"/>
      <c r="F24" s="138"/>
      <c r="G24" s="139"/>
      <c r="H24" s="140"/>
      <c r="I24" s="141"/>
      <c r="J24" s="142"/>
      <c r="K24" s="140"/>
      <c r="L24" s="140"/>
      <c r="M24" s="140"/>
      <c r="N24" s="143"/>
    </row>
    <row r="25" spans="1:14" ht="25.5" hidden="1" customHeight="1">
      <c r="A25" s="139"/>
      <c r="B25" s="144" t="s">
        <v>87</v>
      </c>
      <c r="C25" s="145"/>
      <c r="D25" s="79" t="e">
        <f>D12+#REF!/18+D13+#REF!/18+D14/18+D16+D17/18+D18/18+D19/18+E21/#REF!+D22/#REF!</f>
        <v>#REF!</v>
      </c>
      <c r="E25" s="146"/>
      <c r="F25" s="147"/>
      <c r="G25" s="148" t="e">
        <f>G12+#REF!/18+G13+G14/18+G16+G17/18+G18/18+G19/18</f>
        <v>#REF!</v>
      </c>
      <c r="H25" s="149"/>
      <c r="I25" s="150"/>
      <c r="J25" s="79" t="e">
        <f>J12+#REF!/18+J13+#REF!/18+J14/18+J16+J17/18+J18/18+J19/18+K21/#REF!+J22/#REF!</f>
        <v>#REF!</v>
      </c>
      <c r="K25" s="151"/>
      <c r="L25" s="137"/>
      <c r="M25" s="137"/>
      <c r="N25" s="152"/>
    </row>
    <row r="26" spans="1:14" ht="25.5" hidden="1" customHeight="1">
      <c r="A26" s="153"/>
      <c r="B26" s="154" t="s">
        <v>88</v>
      </c>
      <c r="C26" s="155"/>
      <c r="D26" s="156">
        <v>47.9</v>
      </c>
      <c r="E26" s="157"/>
      <c r="F26" s="158"/>
      <c r="G26" s="159">
        <v>47.9</v>
      </c>
      <c r="H26" s="157"/>
      <c r="I26" s="160"/>
      <c r="J26" s="159">
        <v>55.5</v>
      </c>
      <c r="K26" s="161"/>
      <c r="L26" s="161"/>
      <c r="M26" s="161"/>
      <c r="N26" s="162"/>
    </row>
    <row r="27" spans="1:14" ht="25.5" hidden="1" customHeight="1">
      <c r="A27" s="139"/>
      <c r="B27" s="144" t="s">
        <v>89</v>
      </c>
      <c r="C27" s="145"/>
      <c r="D27" s="163" t="e">
        <f>D25/D26*100-100</f>
        <v>#REF!</v>
      </c>
      <c r="E27" s="146"/>
      <c r="F27" s="147"/>
      <c r="G27" s="164" t="e">
        <f>G25/G26</f>
        <v>#REF!</v>
      </c>
      <c r="H27" s="146"/>
      <c r="I27" s="165"/>
      <c r="J27" s="166" t="e">
        <f>J25/J26*100-100</f>
        <v>#REF!</v>
      </c>
      <c r="K27" s="140"/>
      <c r="L27" s="140"/>
      <c r="M27" s="140"/>
      <c r="N27" s="143"/>
    </row>
    <row r="28" spans="1:14" ht="18.75" hidden="1">
      <c r="A28" s="139"/>
      <c r="B28" s="167" t="s">
        <v>90</v>
      </c>
      <c r="C28" s="145"/>
      <c r="D28" s="163">
        <f>E28/E11</f>
        <v>3.0686825760052301</v>
      </c>
      <c r="E28" s="146">
        <f>938.71*3</f>
        <v>2816.13</v>
      </c>
      <c r="F28" s="147"/>
      <c r="G28" s="146"/>
      <c r="H28" s="146"/>
      <c r="I28" s="165"/>
      <c r="J28" s="163">
        <f>K28/K11</f>
        <v>2.7073595000113695</v>
      </c>
      <c r="K28" s="146">
        <f>1111.27*3</f>
        <v>3333.81</v>
      </c>
      <c r="L28" s="146"/>
      <c r="M28" s="140"/>
      <c r="N28" s="143"/>
    </row>
    <row r="29" spans="1:14" ht="19.5" hidden="1" thickBot="1">
      <c r="A29" s="168"/>
      <c r="B29" s="169" t="s">
        <v>91</v>
      </c>
      <c r="C29" s="170"/>
      <c r="D29" s="171" t="e">
        <f>D25/D28*100</f>
        <v>#REF!</v>
      </c>
      <c r="E29" s="89" t="e">
        <f>#REF!/E28*100-100</f>
        <v>#REF!</v>
      </c>
      <c r="F29" s="172"/>
      <c r="G29" s="173" t="e">
        <f>G25/G26</f>
        <v>#REF!</v>
      </c>
      <c r="H29" s="174"/>
      <c r="I29" s="175"/>
      <c r="J29" s="171" t="e">
        <f>J25/J28*100</f>
        <v>#REF!</v>
      </c>
      <c r="K29" s="176" t="e">
        <f>#REF!/K28*100-100</f>
        <v>#REF!</v>
      </c>
      <c r="L29" s="176"/>
      <c r="M29" s="177"/>
      <c r="N29" s="178"/>
    </row>
    <row r="30" spans="1:14" hidden="1"/>
    <row r="31" spans="1:14" hidden="1"/>
  </sheetData>
  <mergeCells count="15">
    <mergeCell ref="J6:N6"/>
    <mergeCell ref="E7:F7"/>
    <mergeCell ref="K7:N7"/>
    <mergeCell ref="E8:E10"/>
    <mergeCell ref="F8:F10"/>
    <mergeCell ref="N8:N10"/>
    <mergeCell ref="G8:G10"/>
    <mergeCell ref="I8:I10"/>
    <mergeCell ref="K8:K10"/>
    <mergeCell ref="L8:M9"/>
    <mergeCell ref="A4:N4"/>
    <mergeCell ref="A6:A10"/>
    <mergeCell ref="B6:B10"/>
    <mergeCell ref="C6:C10"/>
    <mergeCell ref="D6:F6"/>
  </mergeCells>
  <phoneticPr fontId="1" type="noConversion"/>
  <pageMargins left="0.39370078740157483" right="3.937007874015748E-2" top="0.78740157480314965" bottom="0.19685039370078741" header="0.27559055118110237" footer="0.51181102362204722"/>
  <pageSetup paperSize="9" scale="9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 1</vt:lpstr>
      <vt:lpstr>Прил. 2</vt:lpstr>
      <vt:lpstr>'Прил. 2'!Область_печати</vt:lpstr>
    </vt:vector>
  </TitlesOfParts>
  <Company>СЕЗ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Diana</cp:lastModifiedBy>
  <cp:lastPrinted>2015-11-27T03:45:33Z</cp:lastPrinted>
  <dcterms:created xsi:type="dcterms:W3CDTF">2002-09-24T09:35:40Z</dcterms:created>
  <dcterms:modified xsi:type="dcterms:W3CDTF">2015-12-11T07:06:15Z</dcterms:modified>
</cp:coreProperties>
</file>